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<sst xmlns="http://schemas.openxmlformats.org/spreadsheetml/2006/main" count="490" uniqueCount="182">
  <si>
    <t>开门子酒店绿植租摆明细表</t>
  </si>
  <si>
    <t>序号</t>
  </si>
  <si>
    <t>位置</t>
  </si>
  <si>
    <t>名称</t>
  </si>
  <si>
    <t>规格/cm</t>
  </si>
  <si>
    <t>数量/盆</t>
  </si>
  <si>
    <t>单位</t>
  </si>
  <si>
    <t>价格/月</t>
  </si>
  <si>
    <t>金额/年</t>
  </si>
  <si>
    <t>酒店正面及两侧</t>
  </si>
  <si>
    <t>摇钱树</t>
  </si>
  <si>
    <t>180*70</t>
  </si>
  <si>
    <t>盆</t>
  </si>
  <si>
    <t>大厅正门口形象墙</t>
  </si>
  <si>
    <t>幸福树</t>
  </si>
  <si>
    <t>180*60</t>
  </si>
  <si>
    <t>大厅后门两侧</t>
  </si>
  <si>
    <t>绿萝柱</t>
  </si>
  <si>
    <t>楼梯口两侧</t>
  </si>
  <si>
    <t>180*50</t>
  </si>
  <si>
    <t>观光电梯口两侧</t>
  </si>
  <si>
    <t>绿萝住、幸福树</t>
  </si>
  <si>
    <t>客梯口两侧</t>
  </si>
  <si>
    <t>绿萝住</t>
  </si>
  <si>
    <t>绿萝柱、幸福树</t>
  </si>
  <si>
    <t>自助餐厅</t>
  </si>
  <si>
    <t>发财树</t>
  </si>
  <si>
    <t>宴会厅</t>
  </si>
  <si>
    <t>夏威夷、凤尾、绿萝柱</t>
  </si>
  <si>
    <t>包厢</t>
  </si>
  <si>
    <t>也门铁、绿萝</t>
  </si>
  <si>
    <t>2、3楼楼梯转角</t>
  </si>
  <si>
    <t>夏威夷、金边也门铁</t>
  </si>
  <si>
    <t>130*50</t>
  </si>
  <si>
    <t>大厅门口两侧</t>
  </si>
  <si>
    <t>也门铁</t>
  </si>
  <si>
    <t>160*80</t>
  </si>
  <si>
    <t>电梯口拐角处</t>
  </si>
  <si>
    <t>绿萝柱、夏威夷</t>
  </si>
  <si>
    <t>铁树</t>
  </si>
  <si>
    <t>80*60</t>
  </si>
  <si>
    <t>观景台四周</t>
  </si>
  <si>
    <t>袖珍、椰子、绿萝</t>
  </si>
  <si>
    <t>50*35</t>
  </si>
  <si>
    <t>60*50</t>
  </si>
  <si>
    <t>万年青、绿萝</t>
  </si>
  <si>
    <t>会议室</t>
  </si>
  <si>
    <t>万年青、也门铁</t>
  </si>
  <si>
    <t>酒店正面前广场</t>
  </si>
  <si>
    <t>80*70</t>
  </si>
  <si>
    <t>休息区与前台</t>
  </si>
  <si>
    <t>吉利星</t>
  </si>
  <si>
    <t>50*20</t>
  </si>
  <si>
    <t>合计：</t>
  </si>
  <si>
    <t>机关事务局绿植租摆明细表</t>
  </si>
  <si>
    <t>大厅处</t>
  </si>
  <si>
    <t>300-400</t>
  </si>
  <si>
    <t>大厅茶几</t>
  </si>
  <si>
    <t>兰花，君子兰</t>
  </si>
  <si>
    <t>桌面盆景</t>
  </si>
  <si>
    <t>包厢内过道</t>
  </si>
  <si>
    <t>青铁，绿萝柱，夏威夷竹</t>
  </si>
  <si>
    <t>160-200</t>
  </si>
  <si>
    <t>包厢茶几</t>
  </si>
  <si>
    <t>兰花，君子兰，竹柏，白掌等</t>
  </si>
  <si>
    <t>桌面花</t>
  </si>
  <si>
    <t>大厅过道</t>
  </si>
  <si>
    <t>绿宝树，夏威夷竹，龙须树</t>
  </si>
  <si>
    <t>绿宝树，青铁，夏威夷竹，绿萝柱</t>
  </si>
  <si>
    <t>青铁，绿萝柱</t>
  </si>
  <si>
    <t>走廊茶几</t>
  </si>
  <si>
    <t>竹柏</t>
  </si>
  <si>
    <t>精盆景</t>
  </si>
  <si>
    <t>国盛酒店绿植租摆明细表</t>
  </si>
  <si>
    <t>餐饮部</t>
  </si>
  <si>
    <t>螺旋铁</t>
  </si>
  <si>
    <t>夏威夷</t>
  </si>
  <si>
    <t>万年青</t>
  </si>
  <si>
    <t>5、9#楼中心等</t>
  </si>
  <si>
    <t>金边也门铁</t>
  </si>
  <si>
    <t>一帆风顺</t>
  </si>
  <si>
    <t>绿萝</t>
  </si>
  <si>
    <t>鸭脚木</t>
  </si>
  <si>
    <t>青叶也门铁</t>
  </si>
  <si>
    <t>行政楼</t>
  </si>
  <si>
    <t>1-2#楼</t>
  </si>
  <si>
    <t>1-3#楼</t>
  </si>
  <si>
    <t>1-4#楼</t>
  </si>
  <si>
    <t>1-5#楼</t>
  </si>
  <si>
    <t>1-6#楼</t>
  </si>
  <si>
    <t>北苑包厢绿植租摆明细表</t>
  </si>
  <si>
    <t>红掌、白掌</t>
  </si>
  <si>
    <t>50-150</t>
  </si>
  <si>
    <t>180-200</t>
  </si>
  <si>
    <t>大绿萝</t>
  </si>
  <si>
    <t>150-200</t>
  </si>
  <si>
    <t>绿萝吊蓝</t>
  </si>
  <si>
    <t>乐平黑猫环保绿植租摆明细表</t>
  </si>
  <si>
    <t>摆放位置</t>
  </si>
  <si>
    <t>绿植名称</t>
  </si>
  <si>
    <r>
      <rPr>
        <sz val="11"/>
        <color theme="1"/>
        <rFont val="宋体"/>
        <charset val="134"/>
      </rPr>
      <t>规格（高度</t>
    </r>
    <r>
      <rPr>
        <sz val="11"/>
        <color theme="1"/>
        <rFont val="Calibri"/>
        <charset val="134"/>
      </rPr>
      <t>CM</t>
    </r>
    <r>
      <rPr>
        <sz val="11"/>
        <color theme="1"/>
        <rFont val="宋体"/>
        <charset val="134"/>
      </rPr>
      <t>）</t>
    </r>
  </si>
  <si>
    <t>数量（盆）</t>
  </si>
  <si>
    <t>年租金</t>
  </si>
  <si>
    <t>显示屏底</t>
  </si>
  <si>
    <t>组合花</t>
  </si>
  <si>
    <t>40-60</t>
  </si>
  <si>
    <t>200-260</t>
  </si>
  <si>
    <t>1楼左右走廊拐角</t>
  </si>
  <si>
    <t>绿萝柱，夏威夷竹，大龙须</t>
  </si>
  <si>
    <t>1-2楼梯间</t>
  </si>
  <si>
    <t>螺纹铁，袖珍等</t>
  </si>
  <si>
    <t>120-150</t>
  </si>
  <si>
    <t>2楼电梯口</t>
  </si>
  <si>
    <t>2楼左右走廊拐角</t>
  </si>
  <si>
    <t>2-3楼梯间</t>
  </si>
  <si>
    <t>3楼电梯口</t>
  </si>
  <si>
    <t>160-180</t>
  </si>
  <si>
    <t>3楼左右走廊拐角</t>
  </si>
  <si>
    <t>1楼会议室</t>
  </si>
  <si>
    <t>2楼会议室</t>
  </si>
  <si>
    <t>3楼会议室</t>
  </si>
  <si>
    <t>总经理</t>
  </si>
  <si>
    <t>步步高树</t>
  </si>
  <si>
    <t>桌面精品盆景</t>
  </si>
  <si>
    <t>副总7个办公室</t>
  </si>
  <si>
    <t>各两盆</t>
  </si>
  <si>
    <t>办公室花卉绿植租摆明细单</t>
  </si>
  <si>
    <t>办公室</t>
  </si>
  <si>
    <t>发财树，夏威夷竹
，绿萝柱等</t>
  </si>
  <si>
    <t>大号</t>
  </si>
  <si>
    <t>万年青，青铁，螺纹铁等</t>
  </si>
  <si>
    <t>中号</t>
  </si>
  <si>
    <t>绿萝，吊兰等</t>
  </si>
  <si>
    <t>小号</t>
  </si>
  <si>
    <t>规格</t>
  </si>
  <si>
    <t>数量</t>
  </si>
  <si>
    <t>幸福树大盆</t>
  </si>
  <si>
    <t>特大号</t>
  </si>
  <si>
    <t>文竹盆景</t>
  </si>
  <si>
    <t>盆景</t>
  </si>
  <si>
    <t>鸭脚木盆景</t>
  </si>
  <si>
    <t>吊兰简易盆</t>
  </si>
  <si>
    <t>绿萝简易盆</t>
  </si>
  <si>
    <t>绿宝树大盆</t>
  </si>
  <si>
    <t>榕树盆景</t>
  </si>
  <si>
    <t>天堂鸟大盆</t>
  </si>
  <si>
    <t>棕竹大盆</t>
  </si>
  <si>
    <t>棕竹小盆</t>
  </si>
  <si>
    <t>鸭脚木中盆</t>
  </si>
  <si>
    <t>君子兰盆景</t>
  </si>
  <si>
    <t>万年青大盆</t>
  </si>
  <si>
    <t>万年青中盆</t>
  </si>
  <si>
    <t>平安树大盆</t>
  </si>
  <si>
    <t>龙血树盆景</t>
  </si>
  <si>
    <t>虎皮兰</t>
  </si>
  <si>
    <t>袖珍椰子</t>
  </si>
  <si>
    <t>榕桩大盆</t>
  </si>
  <si>
    <t>巴西木大盆</t>
  </si>
  <si>
    <t>春雨中盆</t>
  </si>
  <si>
    <t>芦荟</t>
  </si>
  <si>
    <t>鸭脚木大盆</t>
  </si>
  <si>
    <t>金边吊兰</t>
  </si>
  <si>
    <t>不老松盆景</t>
  </si>
  <si>
    <t>精品盆景</t>
  </si>
  <si>
    <t>南天竹中盆</t>
  </si>
  <si>
    <t>一级红掌盆景</t>
  </si>
  <si>
    <t>蟹爪兰</t>
  </si>
  <si>
    <t>金钱树</t>
  </si>
  <si>
    <t>铜钱草水培</t>
  </si>
  <si>
    <t>绿萝大盆</t>
  </si>
  <si>
    <t>幸福树五杆大盆</t>
  </si>
  <si>
    <t>富贵子盆景</t>
  </si>
  <si>
    <t>大红袍</t>
  </si>
  <si>
    <t>发财树三杆大盆</t>
  </si>
  <si>
    <t>罗汉松小盆</t>
  </si>
  <si>
    <t>幸福树，大发财，大造型榕树等</t>
  </si>
  <si>
    <t>夏威夷，大龙须，绿萝柱，平安树等</t>
  </si>
  <si>
    <t>螺纹铁，青铁，万年青
，也门铁等</t>
  </si>
  <si>
    <t>组合红掌，兰花，组合盆景</t>
  </si>
  <si>
    <t>绿萝，吊兰，小虎皮兰等</t>
  </si>
  <si>
    <t>合计</t>
  </si>
  <si>
    <t>总合计：179220.96元。（含税3%）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</si>
</sst>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Calibri"/>
      <charset val="134"/>
    </font>
    <font>
      <sz val="1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7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 rotWithShape="0"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 rotWithShape="0"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83"/>
  <sheetViews>
    <sheetView tabSelected="1" workbookViewId="0">
      <selection activeCell="L161" sqref="L161"/>
    </sheetView>
  </sheetViews>
  <sheetFormatPr defaultColWidth="9" defaultRowHeight="13.5"/>
  <cols>
    <col min="1" max="1" width="8.575"/>
    <col min="2" max="2" width="17.25" customWidth="1"/>
    <col min="3" max="3" width="20.8833333333333" customWidth="1"/>
    <col min="4" max="6" width="8.575"/>
    <col min="7" max="7" width="10.5" customWidth="1"/>
    <col min="8" max="8" width="9.66666666666667"/>
    <col min="9" max="9" width="10.875" style="1" customWidth="1"/>
    <col min="10" max="10" width="11.5" style="1"/>
    <col min="12" max="12" width="10.375"/>
  </cols>
  <sheetData>
    <row r="1" ht="27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8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8" customHeight="1" spans="1:10">
      <c r="A3" s="3">
        <v>1</v>
      </c>
      <c r="B3" s="3" t="s">
        <v>9</v>
      </c>
      <c r="C3" s="3" t="s">
        <v>10</v>
      </c>
      <c r="D3" s="3" t="s">
        <v>11</v>
      </c>
      <c r="E3" s="3">
        <v>2</v>
      </c>
      <c r="F3" s="3" t="s">
        <v>12</v>
      </c>
      <c r="G3" s="3">
        <f>25-25*0.15</f>
        <v>21.25</v>
      </c>
      <c r="H3" s="3">
        <f>E3*G3*12</f>
        <v>510</v>
      </c>
      <c r="I3" s="15"/>
      <c r="J3" s="15"/>
    </row>
    <row r="4" ht="18" customHeight="1" spans="1:10">
      <c r="A4" s="3">
        <v>2</v>
      </c>
      <c r="B4" s="3" t="s">
        <v>13</v>
      </c>
      <c r="C4" s="3" t="s">
        <v>14</v>
      </c>
      <c r="D4" s="3" t="s">
        <v>15</v>
      </c>
      <c r="E4" s="3">
        <v>1</v>
      </c>
      <c r="F4" s="3" t="s">
        <v>12</v>
      </c>
      <c r="G4" s="3">
        <f t="shared" ref="G4:G18" si="0">25-25*0.15</f>
        <v>21.25</v>
      </c>
      <c r="H4" s="3">
        <f t="shared" ref="H4:H28" si="1">E4*G4*12</f>
        <v>255</v>
      </c>
      <c r="I4" s="15"/>
      <c r="J4" s="15"/>
    </row>
    <row r="5" ht="18" customHeight="1" spans="1:10">
      <c r="A5" s="3">
        <v>3</v>
      </c>
      <c r="B5" s="3" t="s">
        <v>16</v>
      </c>
      <c r="C5" s="3" t="s">
        <v>17</v>
      </c>
      <c r="D5" s="3" t="s">
        <v>15</v>
      </c>
      <c r="E5" s="3">
        <v>3</v>
      </c>
      <c r="F5" s="3" t="s">
        <v>12</v>
      </c>
      <c r="G5" s="3">
        <f t="shared" si="0"/>
        <v>21.25</v>
      </c>
      <c r="H5" s="3">
        <f t="shared" si="1"/>
        <v>765</v>
      </c>
      <c r="I5" s="15"/>
      <c r="J5" s="15"/>
    </row>
    <row r="6" ht="18" customHeight="1" spans="1:10">
      <c r="A6" s="3">
        <v>4</v>
      </c>
      <c r="B6" s="3" t="s">
        <v>18</v>
      </c>
      <c r="C6" s="3" t="s">
        <v>17</v>
      </c>
      <c r="D6" s="3" t="s">
        <v>19</v>
      </c>
      <c r="E6" s="3">
        <v>1</v>
      </c>
      <c r="F6" s="3" t="s">
        <v>12</v>
      </c>
      <c r="G6" s="3">
        <f t="shared" si="0"/>
        <v>21.25</v>
      </c>
      <c r="H6" s="3">
        <f t="shared" si="1"/>
        <v>255</v>
      </c>
      <c r="I6" s="15"/>
      <c r="J6" s="15"/>
    </row>
    <row r="7" ht="18" customHeight="1" spans="1:10">
      <c r="A7" s="3">
        <v>5</v>
      </c>
      <c r="B7" s="3" t="s">
        <v>20</v>
      </c>
      <c r="C7" s="3" t="s">
        <v>21</v>
      </c>
      <c r="D7" s="3" t="s">
        <v>19</v>
      </c>
      <c r="E7" s="3">
        <v>1</v>
      </c>
      <c r="F7" s="3" t="s">
        <v>12</v>
      </c>
      <c r="G7" s="3">
        <f t="shared" si="0"/>
        <v>21.25</v>
      </c>
      <c r="H7" s="3">
        <f t="shared" si="1"/>
        <v>255</v>
      </c>
      <c r="I7" s="15"/>
      <c r="J7" s="15"/>
    </row>
    <row r="8" ht="18" customHeight="1" spans="1:10">
      <c r="A8" s="3">
        <v>6</v>
      </c>
      <c r="B8" s="3" t="s">
        <v>22</v>
      </c>
      <c r="C8" s="4" t="s">
        <v>23</v>
      </c>
      <c r="D8" s="4" t="s">
        <v>19</v>
      </c>
      <c r="E8" s="4">
        <v>1</v>
      </c>
      <c r="F8" s="3" t="s">
        <v>12</v>
      </c>
      <c r="G8" s="3">
        <f t="shared" si="0"/>
        <v>21.25</v>
      </c>
      <c r="H8" s="3">
        <f t="shared" si="1"/>
        <v>255</v>
      </c>
      <c r="I8" s="15"/>
      <c r="J8" s="15"/>
    </row>
    <row r="9" ht="18" customHeight="1" spans="1:10">
      <c r="A9" s="3">
        <v>7</v>
      </c>
      <c r="B9" s="3" t="s">
        <v>20</v>
      </c>
      <c r="C9" s="4" t="s">
        <v>24</v>
      </c>
      <c r="D9" s="4" t="s">
        <v>19</v>
      </c>
      <c r="E9" s="4">
        <v>1</v>
      </c>
      <c r="F9" s="3" t="s">
        <v>12</v>
      </c>
      <c r="G9" s="3">
        <f t="shared" si="0"/>
        <v>21.25</v>
      </c>
      <c r="H9" s="3">
        <f t="shared" si="1"/>
        <v>255</v>
      </c>
      <c r="I9" s="15"/>
      <c r="J9" s="15"/>
    </row>
    <row r="10" ht="18" customHeight="1" spans="1:10">
      <c r="A10" s="3">
        <v>8</v>
      </c>
      <c r="B10" s="3" t="s">
        <v>25</v>
      </c>
      <c r="C10" s="4" t="s">
        <v>26</v>
      </c>
      <c r="D10" s="4" t="s">
        <v>19</v>
      </c>
      <c r="E10" s="4">
        <v>2</v>
      </c>
      <c r="F10" s="3" t="s">
        <v>12</v>
      </c>
      <c r="G10" s="3">
        <f t="shared" si="0"/>
        <v>21.25</v>
      </c>
      <c r="H10" s="3">
        <f t="shared" si="1"/>
        <v>510</v>
      </c>
      <c r="I10" s="15"/>
      <c r="J10" s="15"/>
    </row>
    <row r="11" ht="18" customHeight="1" spans="1:10">
      <c r="A11" s="3">
        <v>9</v>
      </c>
      <c r="B11" s="3" t="s">
        <v>27</v>
      </c>
      <c r="C11" s="4" t="s">
        <v>28</v>
      </c>
      <c r="D11" s="4" t="s">
        <v>15</v>
      </c>
      <c r="E11" s="4">
        <v>2</v>
      </c>
      <c r="F11" s="3" t="s">
        <v>12</v>
      </c>
      <c r="G11" s="3">
        <f t="shared" si="0"/>
        <v>21.25</v>
      </c>
      <c r="H11" s="3">
        <f t="shared" si="1"/>
        <v>510</v>
      </c>
      <c r="I11" s="15"/>
      <c r="J11" s="15"/>
    </row>
    <row r="12" ht="18" customHeight="1" spans="1:10">
      <c r="A12" s="3">
        <v>10</v>
      </c>
      <c r="B12" s="3" t="s">
        <v>22</v>
      </c>
      <c r="C12" s="4" t="s">
        <v>17</v>
      </c>
      <c r="D12" s="4" t="s">
        <v>19</v>
      </c>
      <c r="E12" s="4">
        <v>1</v>
      </c>
      <c r="F12" s="3" t="s">
        <v>12</v>
      </c>
      <c r="G12" s="3">
        <f t="shared" si="0"/>
        <v>21.25</v>
      </c>
      <c r="H12" s="3">
        <f t="shared" si="1"/>
        <v>255</v>
      </c>
      <c r="I12" s="15"/>
      <c r="J12" s="15"/>
    </row>
    <row r="13" ht="18" customHeight="1" spans="1:10">
      <c r="A13" s="3">
        <v>11</v>
      </c>
      <c r="B13" s="3" t="s">
        <v>20</v>
      </c>
      <c r="C13" s="4" t="s">
        <v>24</v>
      </c>
      <c r="D13" s="4" t="s">
        <v>19</v>
      </c>
      <c r="E13" s="4">
        <v>1</v>
      </c>
      <c r="F13" s="3" t="s">
        <v>12</v>
      </c>
      <c r="G13" s="3">
        <f t="shared" si="0"/>
        <v>21.25</v>
      </c>
      <c r="H13" s="3">
        <f t="shared" si="1"/>
        <v>255</v>
      </c>
      <c r="I13" s="15"/>
      <c r="J13" s="15"/>
    </row>
    <row r="14" ht="18" customHeight="1" spans="1:10">
      <c r="A14" s="3">
        <v>12</v>
      </c>
      <c r="B14" s="3" t="s">
        <v>27</v>
      </c>
      <c r="C14" s="4" t="s">
        <v>28</v>
      </c>
      <c r="D14" s="4" t="s">
        <v>15</v>
      </c>
      <c r="E14" s="4">
        <v>2</v>
      </c>
      <c r="F14" s="3" t="s">
        <v>12</v>
      </c>
      <c r="G14" s="3">
        <f t="shared" si="0"/>
        <v>21.25</v>
      </c>
      <c r="H14" s="3">
        <f t="shared" si="1"/>
        <v>510</v>
      </c>
      <c r="I14" s="15"/>
      <c r="J14" s="15"/>
    </row>
    <row r="15" ht="18" customHeight="1" spans="1:10">
      <c r="A15" s="3">
        <v>13</v>
      </c>
      <c r="B15" s="3" t="s">
        <v>29</v>
      </c>
      <c r="C15" s="3" t="s">
        <v>30</v>
      </c>
      <c r="D15" s="3" t="s">
        <v>19</v>
      </c>
      <c r="E15" s="3">
        <v>2</v>
      </c>
      <c r="F15" s="3" t="s">
        <v>12</v>
      </c>
      <c r="G15" s="3">
        <f t="shared" si="0"/>
        <v>21.25</v>
      </c>
      <c r="H15" s="3">
        <f t="shared" si="1"/>
        <v>510</v>
      </c>
      <c r="I15" s="15"/>
      <c r="J15" s="15"/>
    </row>
    <row r="16" ht="18" customHeight="1" spans="1:10">
      <c r="A16" s="3">
        <v>14</v>
      </c>
      <c r="B16" s="3" t="s">
        <v>31</v>
      </c>
      <c r="C16" s="3" t="s">
        <v>32</v>
      </c>
      <c r="D16" s="3" t="s">
        <v>33</v>
      </c>
      <c r="E16" s="3">
        <v>2</v>
      </c>
      <c r="F16" s="3" t="s">
        <v>12</v>
      </c>
      <c r="G16" s="3">
        <f t="shared" si="0"/>
        <v>21.25</v>
      </c>
      <c r="H16" s="3">
        <f t="shared" si="1"/>
        <v>510</v>
      </c>
      <c r="I16" s="15"/>
      <c r="J16" s="15"/>
    </row>
    <row r="17" ht="18" customHeight="1" spans="1:10">
      <c r="A17" s="3">
        <v>15</v>
      </c>
      <c r="B17" s="3" t="s">
        <v>34</v>
      </c>
      <c r="C17" s="3" t="s">
        <v>35</v>
      </c>
      <c r="D17" s="3" t="s">
        <v>36</v>
      </c>
      <c r="E17" s="3">
        <v>6</v>
      </c>
      <c r="F17" s="3" t="s">
        <v>12</v>
      </c>
      <c r="G17" s="3">
        <f t="shared" si="0"/>
        <v>21.25</v>
      </c>
      <c r="H17" s="3">
        <f t="shared" si="1"/>
        <v>1530</v>
      </c>
      <c r="I17" s="15"/>
      <c r="J17" s="15"/>
    </row>
    <row r="18" ht="18" customHeight="1" spans="1:10">
      <c r="A18" s="3">
        <v>16</v>
      </c>
      <c r="B18" s="3" t="s">
        <v>37</v>
      </c>
      <c r="C18" s="3" t="s">
        <v>38</v>
      </c>
      <c r="D18" s="3" t="s">
        <v>19</v>
      </c>
      <c r="E18" s="3">
        <v>22</v>
      </c>
      <c r="F18" s="3" t="s">
        <v>12</v>
      </c>
      <c r="G18" s="3">
        <f t="shared" si="0"/>
        <v>21.25</v>
      </c>
      <c r="H18" s="3">
        <f t="shared" si="1"/>
        <v>5610</v>
      </c>
      <c r="I18" s="15"/>
      <c r="J18" s="15"/>
    </row>
    <row r="19" ht="18" customHeight="1" spans="1:10">
      <c r="A19" s="3">
        <v>17</v>
      </c>
      <c r="B19" s="3" t="s">
        <v>9</v>
      </c>
      <c r="C19" s="3" t="s">
        <v>39</v>
      </c>
      <c r="D19" s="3" t="s">
        <v>40</v>
      </c>
      <c r="E19" s="3">
        <v>2</v>
      </c>
      <c r="F19" s="3" t="s">
        <v>12</v>
      </c>
      <c r="G19" s="3">
        <f>15-15*0.15</f>
        <v>12.75</v>
      </c>
      <c r="H19" s="3">
        <f t="shared" si="1"/>
        <v>306</v>
      </c>
      <c r="I19" s="15"/>
      <c r="J19" s="15"/>
    </row>
    <row r="20" ht="18" customHeight="1" spans="1:10">
      <c r="A20" s="3">
        <v>18</v>
      </c>
      <c r="B20" s="3" t="s">
        <v>41</v>
      </c>
      <c r="C20" s="3" t="s">
        <v>42</v>
      </c>
      <c r="D20" s="3" t="s">
        <v>43</v>
      </c>
      <c r="E20" s="3">
        <v>5</v>
      </c>
      <c r="F20" s="3" t="s">
        <v>12</v>
      </c>
      <c r="G20" s="3">
        <f t="shared" ref="G20:G27" si="2">15-15*0.15</f>
        <v>12.75</v>
      </c>
      <c r="H20" s="3">
        <f t="shared" si="1"/>
        <v>765</v>
      </c>
      <c r="I20" s="15"/>
      <c r="J20" s="15"/>
    </row>
    <row r="21" ht="18" customHeight="1" spans="1:10">
      <c r="A21" s="3">
        <v>19</v>
      </c>
      <c r="B21" s="3" t="s">
        <v>20</v>
      </c>
      <c r="C21" s="3" t="s">
        <v>24</v>
      </c>
      <c r="D21" s="3" t="s">
        <v>44</v>
      </c>
      <c r="E21" s="3">
        <v>1</v>
      </c>
      <c r="F21" s="3" t="s">
        <v>12</v>
      </c>
      <c r="G21" s="3">
        <f t="shared" si="2"/>
        <v>12.75</v>
      </c>
      <c r="H21" s="3">
        <f t="shared" si="1"/>
        <v>153</v>
      </c>
      <c r="I21" s="15"/>
      <c r="J21" s="15"/>
    </row>
    <row r="22" ht="18" customHeight="1" spans="1:10">
      <c r="A22" s="3">
        <v>20</v>
      </c>
      <c r="B22" s="3" t="s">
        <v>25</v>
      </c>
      <c r="C22" s="3" t="s">
        <v>45</v>
      </c>
      <c r="D22" s="3" t="s">
        <v>40</v>
      </c>
      <c r="E22" s="3">
        <v>4</v>
      </c>
      <c r="F22" s="3" t="s">
        <v>12</v>
      </c>
      <c r="G22" s="3">
        <f t="shared" si="2"/>
        <v>12.75</v>
      </c>
      <c r="H22" s="3">
        <f t="shared" si="1"/>
        <v>612</v>
      </c>
      <c r="I22" s="15"/>
      <c r="J22" s="15"/>
    </row>
    <row r="23" ht="18" customHeight="1" spans="1:10">
      <c r="A23" s="3">
        <v>21</v>
      </c>
      <c r="B23" s="3" t="s">
        <v>29</v>
      </c>
      <c r="C23" s="3" t="s">
        <v>30</v>
      </c>
      <c r="D23" s="3" t="s">
        <v>40</v>
      </c>
      <c r="E23" s="3">
        <v>3</v>
      </c>
      <c r="F23" s="3" t="s">
        <v>12</v>
      </c>
      <c r="G23" s="3">
        <f t="shared" si="2"/>
        <v>12.75</v>
      </c>
      <c r="H23" s="3">
        <f t="shared" si="1"/>
        <v>459</v>
      </c>
      <c r="I23" s="15"/>
      <c r="J23" s="15"/>
    </row>
    <row r="24" ht="18" customHeight="1" spans="1:10">
      <c r="A24" s="3">
        <v>22</v>
      </c>
      <c r="B24" s="3" t="s">
        <v>27</v>
      </c>
      <c r="C24" s="3" t="s">
        <v>35</v>
      </c>
      <c r="D24" s="3" t="s">
        <v>40</v>
      </c>
      <c r="E24" s="3">
        <v>2</v>
      </c>
      <c r="F24" s="3" t="s">
        <v>12</v>
      </c>
      <c r="G24" s="3">
        <f t="shared" si="2"/>
        <v>12.75</v>
      </c>
      <c r="H24" s="3">
        <f t="shared" si="1"/>
        <v>306</v>
      </c>
      <c r="I24" s="15"/>
      <c r="J24" s="15"/>
    </row>
    <row r="25" ht="18" customHeight="1" spans="1:10">
      <c r="A25" s="3">
        <v>23</v>
      </c>
      <c r="B25" s="3" t="s">
        <v>46</v>
      </c>
      <c r="C25" s="3" t="s">
        <v>47</v>
      </c>
      <c r="D25" s="3" t="s">
        <v>40</v>
      </c>
      <c r="E25" s="3">
        <v>5</v>
      </c>
      <c r="F25" s="3" t="s">
        <v>12</v>
      </c>
      <c r="G25" s="3">
        <f t="shared" si="2"/>
        <v>12.75</v>
      </c>
      <c r="H25" s="3">
        <f t="shared" si="1"/>
        <v>765</v>
      </c>
      <c r="I25" s="15"/>
      <c r="J25" s="15"/>
    </row>
    <row r="26" ht="18" customHeight="1" spans="1:10">
      <c r="A26" s="3">
        <v>24</v>
      </c>
      <c r="B26" s="3" t="s">
        <v>37</v>
      </c>
      <c r="C26" s="3" t="s">
        <v>47</v>
      </c>
      <c r="D26" s="3" t="s">
        <v>40</v>
      </c>
      <c r="E26" s="3">
        <v>7</v>
      </c>
      <c r="F26" s="3" t="s">
        <v>12</v>
      </c>
      <c r="G26" s="3">
        <f t="shared" si="2"/>
        <v>12.75</v>
      </c>
      <c r="H26" s="3">
        <f t="shared" si="1"/>
        <v>1071</v>
      </c>
      <c r="I26" s="15"/>
      <c r="J26" s="15"/>
    </row>
    <row r="27" ht="18" customHeight="1" spans="1:10">
      <c r="A27" s="3">
        <v>25</v>
      </c>
      <c r="B27" s="3" t="s">
        <v>48</v>
      </c>
      <c r="C27" s="3" t="s">
        <v>10</v>
      </c>
      <c r="D27" s="3" t="s">
        <v>49</v>
      </c>
      <c r="E27" s="3">
        <v>9</v>
      </c>
      <c r="F27" s="3" t="s">
        <v>12</v>
      </c>
      <c r="G27" s="3">
        <f t="shared" si="2"/>
        <v>12.75</v>
      </c>
      <c r="H27" s="3">
        <f t="shared" si="1"/>
        <v>1377</v>
      </c>
      <c r="I27" s="15"/>
      <c r="J27" s="15"/>
    </row>
    <row r="28" ht="18" customHeight="1" spans="1:10">
      <c r="A28" s="3">
        <v>26</v>
      </c>
      <c r="B28" s="3" t="s">
        <v>50</v>
      </c>
      <c r="C28" s="3" t="s">
        <v>51</v>
      </c>
      <c r="D28" s="3" t="s">
        <v>52</v>
      </c>
      <c r="E28" s="3">
        <v>4</v>
      </c>
      <c r="F28" s="3" t="s">
        <v>12</v>
      </c>
      <c r="G28" s="3">
        <f>7-7*0.15</f>
        <v>5.95</v>
      </c>
      <c r="H28" s="3">
        <f t="shared" si="1"/>
        <v>285.6</v>
      </c>
      <c r="I28" s="15"/>
      <c r="J28" s="15"/>
    </row>
    <row r="29" spans="1:10">
      <c r="A29" s="5" t="s">
        <v>53</v>
      </c>
      <c r="B29" s="6"/>
      <c r="C29" s="6"/>
      <c r="D29" s="6"/>
      <c r="E29" s="3">
        <f>SUM(E3:E28)</f>
        <v>92</v>
      </c>
      <c r="F29" s="7"/>
      <c r="G29" s="8"/>
      <c r="H29" s="3">
        <f>SUM(H3:H28)</f>
        <v>18849.6</v>
      </c>
      <c r="I29" s="16"/>
      <c r="J29" s="17"/>
    </row>
    <row r="30" ht="34" customHeight="1" spans="1:8">
      <c r="A30" s="9" t="s">
        <v>54</v>
      </c>
      <c r="B30" s="10"/>
      <c r="C30" s="10"/>
      <c r="D30" s="10"/>
      <c r="E30" s="10"/>
      <c r="F30" s="10"/>
      <c r="G30" s="10"/>
      <c r="H30" s="11"/>
    </row>
    <row r="31" ht="15" spans="1:10">
      <c r="A31" s="3">
        <v>27</v>
      </c>
      <c r="B31" s="12" t="s">
        <v>55</v>
      </c>
      <c r="C31" s="12" t="s">
        <v>14</v>
      </c>
      <c r="D31" s="13" t="s">
        <v>56</v>
      </c>
      <c r="E31" s="3">
        <v>2</v>
      </c>
      <c r="F31" s="3" t="s">
        <v>12</v>
      </c>
      <c r="G31" s="8">
        <f>50-50*0.15</f>
        <v>42.5</v>
      </c>
      <c r="H31" s="3">
        <f t="shared" ref="H31:H36" si="3">SUM(E31*G31*12)</f>
        <v>1020</v>
      </c>
      <c r="I31" s="15"/>
      <c r="J31" s="15"/>
    </row>
    <row r="32" spans="1:10">
      <c r="A32" s="3">
        <v>28</v>
      </c>
      <c r="B32" s="12" t="s">
        <v>57</v>
      </c>
      <c r="C32" s="12" t="s">
        <v>58</v>
      </c>
      <c r="D32" s="12" t="s">
        <v>59</v>
      </c>
      <c r="E32" s="3">
        <v>2</v>
      </c>
      <c r="F32" s="3" t="s">
        <v>12</v>
      </c>
      <c r="G32" s="8">
        <f>10-10*0.15</f>
        <v>8.5</v>
      </c>
      <c r="H32" s="3">
        <f t="shared" si="3"/>
        <v>204</v>
      </c>
      <c r="I32" s="15"/>
      <c r="J32" s="15"/>
    </row>
    <row r="33" ht="27" spans="1:10">
      <c r="A33" s="3">
        <v>29</v>
      </c>
      <c r="B33" s="12" t="s">
        <v>60</v>
      </c>
      <c r="C33" s="12" t="s">
        <v>61</v>
      </c>
      <c r="D33" s="13" t="s">
        <v>62</v>
      </c>
      <c r="E33" s="3">
        <v>12</v>
      </c>
      <c r="F33" s="3" t="s">
        <v>12</v>
      </c>
      <c r="G33" s="8">
        <f>30-30*0.15</f>
        <v>25.5</v>
      </c>
      <c r="H33" s="3">
        <f t="shared" si="3"/>
        <v>3672</v>
      </c>
      <c r="I33" s="15"/>
      <c r="J33" s="15"/>
    </row>
    <row r="34" ht="27" spans="1:10">
      <c r="A34" s="3">
        <v>30</v>
      </c>
      <c r="B34" s="12" t="s">
        <v>63</v>
      </c>
      <c r="C34" s="12" t="s">
        <v>64</v>
      </c>
      <c r="D34" s="12" t="s">
        <v>65</v>
      </c>
      <c r="E34" s="3">
        <v>14</v>
      </c>
      <c r="F34" s="3" t="s">
        <v>12</v>
      </c>
      <c r="G34" s="8">
        <f>10-10*0.15</f>
        <v>8.5</v>
      </c>
      <c r="H34" s="3">
        <f t="shared" si="3"/>
        <v>1428</v>
      </c>
      <c r="I34" s="15"/>
      <c r="J34" s="15"/>
    </row>
    <row r="35" ht="27" spans="1:10">
      <c r="A35" s="3">
        <v>31</v>
      </c>
      <c r="B35" s="12" t="s">
        <v>66</v>
      </c>
      <c r="C35" s="12" t="s">
        <v>67</v>
      </c>
      <c r="D35" s="13" t="s">
        <v>62</v>
      </c>
      <c r="E35" s="3">
        <v>2</v>
      </c>
      <c r="F35" s="3" t="s">
        <v>12</v>
      </c>
      <c r="G35" s="8">
        <f>40-40*0.15</f>
        <v>34</v>
      </c>
      <c r="H35" s="3">
        <f t="shared" si="3"/>
        <v>816</v>
      </c>
      <c r="I35" s="15"/>
      <c r="J35" s="15"/>
    </row>
    <row r="36" ht="27" spans="1:10">
      <c r="A36" s="3">
        <v>32</v>
      </c>
      <c r="B36" s="12" t="s">
        <v>66</v>
      </c>
      <c r="C36" s="12" t="s">
        <v>68</v>
      </c>
      <c r="D36" s="13" t="s">
        <v>62</v>
      </c>
      <c r="E36" s="3">
        <v>12</v>
      </c>
      <c r="F36" s="3" t="s">
        <v>12</v>
      </c>
      <c r="G36" s="8">
        <f>30-30*0.15</f>
        <v>25.5</v>
      </c>
      <c r="H36" s="3">
        <f t="shared" si="3"/>
        <v>3672</v>
      </c>
      <c r="I36" s="15"/>
      <c r="J36" s="15"/>
    </row>
    <row r="37" ht="15" spans="1:10">
      <c r="A37" s="3">
        <v>33</v>
      </c>
      <c r="B37" s="12" t="s">
        <v>60</v>
      </c>
      <c r="C37" s="12" t="s">
        <v>69</v>
      </c>
      <c r="D37" s="13" t="s">
        <v>62</v>
      </c>
      <c r="E37" s="3">
        <v>12</v>
      </c>
      <c r="F37" s="3" t="s">
        <v>12</v>
      </c>
      <c r="G37" s="8">
        <f>30-30*0.15</f>
        <v>25.5</v>
      </c>
      <c r="H37" s="3">
        <f>SUM(E36*G36*12)</f>
        <v>3672</v>
      </c>
      <c r="I37" s="15"/>
      <c r="J37" s="15"/>
    </row>
    <row r="38" spans="1:10">
      <c r="A38" s="3">
        <v>34</v>
      </c>
      <c r="B38" s="12" t="s">
        <v>63</v>
      </c>
      <c r="C38" s="12" t="s">
        <v>58</v>
      </c>
      <c r="D38" s="12" t="s">
        <v>59</v>
      </c>
      <c r="E38" s="3">
        <v>16</v>
      </c>
      <c r="F38" s="3" t="s">
        <v>12</v>
      </c>
      <c r="G38" s="8">
        <f>10-10*0.15</f>
        <v>8.5</v>
      </c>
      <c r="H38" s="3">
        <f>SUM(E38*G38*12)</f>
        <v>1632</v>
      </c>
      <c r="I38" s="15"/>
      <c r="J38" s="15"/>
    </row>
    <row r="39" spans="1:10">
      <c r="A39" s="3">
        <v>35</v>
      </c>
      <c r="B39" s="12" t="s">
        <v>70</v>
      </c>
      <c r="C39" s="12" t="s">
        <v>71</v>
      </c>
      <c r="D39" s="12" t="s">
        <v>72</v>
      </c>
      <c r="E39" s="3">
        <v>12</v>
      </c>
      <c r="F39" s="3" t="s">
        <v>12</v>
      </c>
      <c r="G39" s="8">
        <f>10-10*0.15</f>
        <v>8.5</v>
      </c>
      <c r="H39" s="3">
        <f>SUM(E39*G39*12)</f>
        <v>1224</v>
      </c>
      <c r="I39" s="15"/>
      <c r="J39" s="15"/>
    </row>
    <row r="40" ht="25" customHeight="1" spans="1:10">
      <c r="A40" s="5" t="s">
        <v>53</v>
      </c>
      <c r="B40" s="6"/>
      <c r="C40" s="6"/>
      <c r="D40" s="6"/>
      <c r="E40" s="5">
        <f>SUM(E31:E39)</f>
        <v>84</v>
      </c>
      <c r="F40" s="14"/>
      <c r="G40" s="3"/>
      <c r="H40" s="3">
        <f>SUM(H31:H39)</f>
        <v>17340</v>
      </c>
      <c r="I40" s="16"/>
      <c r="J40" s="17"/>
    </row>
    <row r="41" ht="36" customHeight="1" spans="1:8">
      <c r="A41" s="9" t="s">
        <v>73</v>
      </c>
      <c r="B41" s="10"/>
      <c r="C41" s="10"/>
      <c r="D41" s="10"/>
      <c r="E41" s="10"/>
      <c r="F41" s="10"/>
      <c r="G41" s="10"/>
      <c r="H41" s="11"/>
    </row>
    <row r="42" ht="15" customHeight="1" spans="1:8">
      <c r="A42" s="3">
        <v>36</v>
      </c>
      <c r="B42" s="3" t="s">
        <v>74</v>
      </c>
      <c r="C42" s="3" t="s">
        <v>75</v>
      </c>
      <c r="D42" s="3"/>
      <c r="E42" s="3">
        <v>5</v>
      </c>
      <c r="F42" s="3" t="s">
        <v>12</v>
      </c>
      <c r="G42" s="3">
        <f>7.8-7.8*0.15</f>
        <v>6.63</v>
      </c>
      <c r="H42" s="3">
        <f>E42*G42*12</f>
        <v>397.8</v>
      </c>
    </row>
    <row r="43" ht="15" customHeight="1" spans="1:8">
      <c r="A43" s="3">
        <v>37</v>
      </c>
      <c r="B43" s="3" t="s">
        <v>74</v>
      </c>
      <c r="C43" s="3" t="s">
        <v>76</v>
      </c>
      <c r="D43" s="3"/>
      <c r="E43" s="3">
        <v>20</v>
      </c>
      <c r="F43" s="3" t="s">
        <v>12</v>
      </c>
      <c r="G43" s="3">
        <f t="shared" ref="G43:G52" si="4">7.8-7.8*0.15</f>
        <v>6.63</v>
      </c>
      <c r="H43" s="3">
        <f t="shared" ref="H43:H72" si="5">E43*G43*12</f>
        <v>1591.2</v>
      </c>
    </row>
    <row r="44" ht="15" customHeight="1" spans="1:8">
      <c r="A44" s="3">
        <v>38</v>
      </c>
      <c r="B44" s="3" t="s">
        <v>74</v>
      </c>
      <c r="C44" s="3" t="s">
        <v>77</v>
      </c>
      <c r="D44" s="3"/>
      <c r="E44" s="3">
        <v>26</v>
      </c>
      <c r="F44" s="3" t="s">
        <v>12</v>
      </c>
      <c r="G44" s="3">
        <f t="shared" si="4"/>
        <v>6.63</v>
      </c>
      <c r="H44" s="3">
        <f t="shared" si="5"/>
        <v>2068.56</v>
      </c>
    </row>
    <row r="45" ht="15" customHeight="1" spans="1:8">
      <c r="A45" s="3">
        <v>39</v>
      </c>
      <c r="B45" s="3" t="s">
        <v>78</v>
      </c>
      <c r="C45" s="3" t="s">
        <v>17</v>
      </c>
      <c r="D45" s="3"/>
      <c r="E45" s="3">
        <v>28</v>
      </c>
      <c r="F45" s="3" t="s">
        <v>12</v>
      </c>
      <c r="G45" s="3">
        <f t="shared" si="4"/>
        <v>6.63</v>
      </c>
      <c r="H45" s="3">
        <f t="shared" si="5"/>
        <v>2227.68</v>
      </c>
    </row>
    <row r="46" ht="15" customHeight="1" spans="1:8">
      <c r="A46" s="3">
        <v>40</v>
      </c>
      <c r="B46" s="3" t="s">
        <v>78</v>
      </c>
      <c r="C46" s="3" t="s">
        <v>79</v>
      </c>
      <c r="D46" s="3"/>
      <c r="E46" s="3">
        <v>18</v>
      </c>
      <c r="F46" s="3" t="s">
        <v>12</v>
      </c>
      <c r="G46" s="3">
        <f t="shared" si="4"/>
        <v>6.63</v>
      </c>
      <c r="H46" s="3">
        <f t="shared" si="5"/>
        <v>1432.08</v>
      </c>
    </row>
    <row r="47" ht="15" customHeight="1" spans="1:8">
      <c r="A47" s="3">
        <v>41</v>
      </c>
      <c r="B47" s="3" t="s">
        <v>78</v>
      </c>
      <c r="C47" s="3" t="s">
        <v>75</v>
      </c>
      <c r="D47" s="3"/>
      <c r="E47" s="3">
        <v>22</v>
      </c>
      <c r="F47" s="3" t="s">
        <v>12</v>
      </c>
      <c r="G47" s="3">
        <f t="shared" si="4"/>
        <v>6.63</v>
      </c>
      <c r="H47" s="3">
        <f t="shared" si="5"/>
        <v>1750.32</v>
      </c>
    </row>
    <row r="48" ht="15" customHeight="1" spans="1:8">
      <c r="A48" s="3">
        <v>42</v>
      </c>
      <c r="B48" s="3" t="s">
        <v>78</v>
      </c>
      <c r="C48" s="3" t="s">
        <v>26</v>
      </c>
      <c r="D48" s="3"/>
      <c r="E48" s="3">
        <v>5</v>
      </c>
      <c r="F48" s="3" t="s">
        <v>12</v>
      </c>
      <c r="G48" s="3">
        <f t="shared" si="4"/>
        <v>6.63</v>
      </c>
      <c r="H48" s="3">
        <f t="shared" si="5"/>
        <v>397.8</v>
      </c>
    </row>
    <row r="49" ht="15" customHeight="1" spans="1:8">
      <c r="A49" s="3">
        <v>43</v>
      </c>
      <c r="B49" s="3" t="s">
        <v>78</v>
      </c>
      <c r="C49" s="3" t="s">
        <v>76</v>
      </c>
      <c r="D49" s="3"/>
      <c r="E49" s="3">
        <v>10</v>
      </c>
      <c r="F49" s="3" t="s">
        <v>12</v>
      </c>
      <c r="G49" s="3">
        <f t="shared" si="4"/>
        <v>6.63</v>
      </c>
      <c r="H49" s="3">
        <f t="shared" si="5"/>
        <v>795.6</v>
      </c>
    </row>
    <row r="50" ht="15" customHeight="1" spans="1:8">
      <c r="A50" s="3">
        <v>44</v>
      </c>
      <c r="B50" s="3" t="s">
        <v>78</v>
      </c>
      <c r="C50" s="3" t="s">
        <v>77</v>
      </c>
      <c r="D50" s="3"/>
      <c r="E50" s="3">
        <v>30</v>
      </c>
      <c r="F50" s="3" t="s">
        <v>12</v>
      </c>
      <c r="G50" s="3">
        <f t="shared" si="4"/>
        <v>6.63</v>
      </c>
      <c r="H50" s="3">
        <f t="shared" si="5"/>
        <v>2386.8</v>
      </c>
    </row>
    <row r="51" ht="15" customHeight="1" spans="1:8">
      <c r="A51" s="3">
        <v>45</v>
      </c>
      <c r="B51" s="3" t="s">
        <v>78</v>
      </c>
      <c r="C51" s="3" t="s">
        <v>80</v>
      </c>
      <c r="D51" s="3"/>
      <c r="E51" s="3">
        <v>10</v>
      </c>
      <c r="F51" s="3" t="s">
        <v>12</v>
      </c>
      <c r="G51" s="3">
        <f t="shared" si="4"/>
        <v>6.63</v>
      </c>
      <c r="H51" s="3">
        <f t="shared" si="5"/>
        <v>795.6</v>
      </c>
    </row>
    <row r="52" ht="15" customHeight="1" spans="1:8">
      <c r="A52" s="3">
        <v>46</v>
      </c>
      <c r="B52" s="3" t="s">
        <v>78</v>
      </c>
      <c r="C52" s="3" t="s">
        <v>81</v>
      </c>
      <c r="D52" s="3"/>
      <c r="E52" s="3">
        <v>40</v>
      </c>
      <c r="F52" s="3" t="s">
        <v>12</v>
      </c>
      <c r="G52" s="3">
        <f t="shared" si="4"/>
        <v>6.63</v>
      </c>
      <c r="H52" s="3">
        <f t="shared" si="5"/>
        <v>3182.4</v>
      </c>
    </row>
    <row r="53" ht="15" customHeight="1" spans="1:8">
      <c r="A53" s="3">
        <v>47</v>
      </c>
      <c r="B53" s="3" t="s">
        <v>78</v>
      </c>
      <c r="C53" s="3" t="s">
        <v>82</v>
      </c>
      <c r="D53" s="3"/>
      <c r="E53" s="3">
        <v>4</v>
      </c>
      <c r="F53" s="3" t="s">
        <v>12</v>
      </c>
      <c r="G53" s="3">
        <f t="shared" ref="G53:G62" si="6">7.8-7.8*0.15</f>
        <v>6.63</v>
      </c>
      <c r="H53" s="3">
        <f t="shared" si="5"/>
        <v>318.24</v>
      </c>
    </row>
    <row r="54" ht="15" customHeight="1" spans="1:8">
      <c r="A54" s="3">
        <v>48</v>
      </c>
      <c r="B54" s="3" t="s">
        <v>78</v>
      </c>
      <c r="C54" s="3" t="s">
        <v>14</v>
      </c>
      <c r="D54" s="3"/>
      <c r="E54" s="3">
        <v>4</v>
      </c>
      <c r="F54" s="3" t="s">
        <v>12</v>
      </c>
      <c r="G54" s="3">
        <f t="shared" si="6"/>
        <v>6.63</v>
      </c>
      <c r="H54" s="3">
        <f t="shared" si="5"/>
        <v>318.24</v>
      </c>
    </row>
    <row r="55" ht="15" customHeight="1" spans="1:8">
      <c r="A55" s="3">
        <v>49</v>
      </c>
      <c r="B55" s="3" t="s">
        <v>78</v>
      </c>
      <c r="C55" s="3" t="s">
        <v>17</v>
      </c>
      <c r="D55" s="3"/>
      <c r="E55" s="3">
        <v>20</v>
      </c>
      <c r="F55" s="3" t="s">
        <v>12</v>
      </c>
      <c r="G55" s="3">
        <f t="shared" si="6"/>
        <v>6.63</v>
      </c>
      <c r="H55" s="3">
        <f t="shared" si="5"/>
        <v>1591.2</v>
      </c>
    </row>
    <row r="56" ht="15" customHeight="1" spans="1:8">
      <c r="A56" s="3">
        <v>50</v>
      </c>
      <c r="B56" s="3" t="s">
        <v>78</v>
      </c>
      <c r="C56" s="3" t="s">
        <v>83</v>
      </c>
      <c r="D56" s="3"/>
      <c r="E56" s="3">
        <v>20</v>
      </c>
      <c r="F56" s="3" t="s">
        <v>12</v>
      </c>
      <c r="G56" s="3">
        <f t="shared" si="6"/>
        <v>6.63</v>
      </c>
      <c r="H56" s="3">
        <f t="shared" si="5"/>
        <v>1591.2</v>
      </c>
    </row>
    <row r="57" ht="15" customHeight="1" spans="1:8">
      <c r="A57" s="3">
        <v>51</v>
      </c>
      <c r="B57" s="3" t="s">
        <v>78</v>
      </c>
      <c r="C57" s="3" t="s">
        <v>75</v>
      </c>
      <c r="D57" s="3"/>
      <c r="E57" s="3">
        <v>30</v>
      </c>
      <c r="F57" s="3" t="s">
        <v>12</v>
      </c>
      <c r="G57" s="3">
        <f t="shared" si="6"/>
        <v>6.63</v>
      </c>
      <c r="H57" s="3">
        <f t="shared" si="5"/>
        <v>2386.8</v>
      </c>
    </row>
    <row r="58" ht="15" customHeight="1" spans="1:8">
      <c r="A58" s="3">
        <v>52</v>
      </c>
      <c r="B58" s="3" t="s">
        <v>78</v>
      </c>
      <c r="C58" s="3" t="s">
        <v>26</v>
      </c>
      <c r="D58" s="3"/>
      <c r="E58" s="3">
        <v>8</v>
      </c>
      <c r="F58" s="3" t="s">
        <v>12</v>
      </c>
      <c r="G58" s="3">
        <f t="shared" si="6"/>
        <v>6.63</v>
      </c>
      <c r="H58" s="3">
        <f t="shared" si="5"/>
        <v>636.48</v>
      </c>
    </row>
    <row r="59" ht="15" customHeight="1" spans="1:8">
      <c r="A59" s="3">
        <v>53</v>
      </c>
      <c r="B59" s="3" t="s">
        <v>78</v>
      </c>
      <c r="C59" s="3" t="s">
        <v>76</v>
      </c>
      <c r="D59" s="3"/>
      <c r="E59" s="3">
        <v>10</v>
      </c>
      <c r="F59" s="3" t="s">
        <v>12</v>
      </c>
      <c r="G59" s="3">
        <f t="shared" si="6"/>
        <v>6.63</v>
      </c>
      <c r="H59" s="3">
        <f t="shared" si="5"/>
        <v>795.6</v>
      </c>
    </row>
    <row r="60" ht="15" customHeight="1" spans="1:8">
      <c r="A60" s="3">
        <v>54</v>
      </c>
      <c r="B60" s="3" t="s">
        <v>78</v>
      </c>
      <c r="C60" s="3" t="s">
        <v>77</v>
      </c>
      <c r="D60" s="3"/>
      <c r="E60" s="3">
        <v>30</v>
      </c>
      <c r="F60" s="3" t="s">
        <v>12</v>
      </c>
      <c r="G60" s="3">
        <f t="shared" si="6"/>
        <v>6.63</v>
      </c>
      <c r="H60" s="3">
        <f t="shared" si="5"/>
        <v>2386.8</v>
      </c>
    </row>
    <row r="61" ht="15" customHeight="1" spans="1:8">
      <c r="A61" s="3">
        <v>55</v>
      </c>
      <c r="B61" s="3" t="s">
        <v>78</v>
      </c>
      <c r="C61" s="3" t="s">
        <v>81</v>
      </c>
      <c r="D61" s="3"/>
      <c r="E61" s="3">
        <v>120</v>
      </c>
      <c r="F61" s="3" t="s">
        <v>12</v>
      </c>
      <c r="G61" s="3">
        <f t="shared" si="6"/>
        <v>6.63</v>
      </c>
      <c r="H61" s="3">
        <f t="shared" si="5"/>
        <v>9547.2</v>
      </c>
    </row>
    <row r="62" ht="15" customHeight="1" spans="1:8">
      <c r="A62" s="3">
        <v>56</v>
      </c>
      <c r="B62" s="3" t="s">
        <v>84</v>
      </c>
      <c r="C62" s="3" t="s">
        <v>17</v>
      </c>
      <c r="D62" s="3"/>
      <c r="E62" s="3">
        <v>20</v>
      </c>
      <c r="F62" s="3" t="s">
        <v>12</v>
      </c>
      <c r="G62" s="3">
        <f t="shared" si="6"/>
        <v>6.63</v>
      </c>
      <c r="H62" s="3">
        <f t="shared" si="5"/>
        <v>1591.2</v>
      </c>
    </row>
    <row r="63" ht="22.5" spans="1:21">
      <c r="A63" s="3">
        <v>57</v>
      </c>
      <c r="B63" s="3" t="s">
        <v>84</v>
      </c>
      <c r="C63" s="3" t="s">
        <v>79</v>
      </c>
      <c r="D63" s="3"/>
      <c r="E63" s="3">
        <v>20</v>
      </c>
      <c r="F63" s="3" t="s">
        <v>12</v>
      </c>
      <c r="G63" s="3">
        <f t="shared" ref="G63:G72" si="7">7.8-7.8*0.15</f>
        <v>6.63</v>
      </c>
      <c r="H63" s="3">
        <f t="shared" si="5"/>
        <v>1591.2</v>
      </c>
      <c r="N63" s="18"/>
      <c r="O63" s="18"/>
      <c r="P63" s="18"/>
      <c r="Q63" s="18"/>
      <c r="R63" s="18"/>
      <c r="S63" s="18"/>
      <c r="T63" s="18"/>
      <c r="U63" s="18"/>
    </row>
    <row r="64" ht="22.5" spans="1:21">
      <c r="A64" s="3">
        <v>58</v>
      </c>
      <c r="B64" s="3" t="s">
        <v>84</v>
      </c>
      <c r="C64" s="3" t="s">
        <v>83</v>
      </c>
      <c r="D64" s="3"/>
      <c r="E64" s="3">
        <v>15</v>
      </c>
      <c r="F64" s="3" t="s">
        <v>12</v>
      </c>
      <c r="G64" s="3">
        <f t="shared" si="7"/>
        <v>6.63</v>
      </c>
      <c r="H64" s="3">
        <f t="shared" si="5"/>
        <v>1193.4</v>
      </c>
      <c r="N64" s="18"/>
      <c r="O64" s="18"/>
      <c r="P64" s="18"/>
      <c r="Q64" s="18"/>
      <c r="R64" s="18"/>
      <c r="S64" s="18"/>
      <c r="T64" s="18"/>
      <c r="U64" s="18"/>
    </row>
    <row r="65" ht="22.5" spans="1:21">
      <c r="A65" s="3">
        <v>59</v>
      </c>
      <c r="B65" s="3" t="s">
        <v>84</v>
      </c>
      <c r="C65" s="3" t="s">
        <v>75</v>
      </c>
      <c r="D65" s="3"/>
      <c r="E65" s="3">
        <v>25</v>
      </c>
      <c r="F65" s="3" t="s">
        <v>12</v>
      </c>
      <c r="G65" s="3">
        <f t="shared" si="7"/>
        <v>6.63</v>
      </c>
      <c r="H65" s="3">
        <f t="shared" si="5"/>
        <v>1989</v>
      </c>
      <c r="N65" s="18"/>
      <c r="O65" s="18"/>
      <c r="P65" s="18"/>
      <c r="Q65" s="18"/>
      <c r="R65" s="18"/>
      <c r="S65" s="18"/>
      <c r="T65" s="18"/>
      <c r="U65" s="18"/>
    </row>
    <row r="66" ht="16" customHeight="1" spans="1:8">
      <c r="A66" s="3">
        <v>60</v>
      </c>
      <c r="B66" s="3" t="s">
        <v>84</v>
      </c>
      <c r="C66" s="3" t="s">
        <v>26</v>
      </c>
      <c r="D66" s="3"/>
      <c r="E66" s="3">
        <v>9</v>
      </c>
      <c r="F66" s="3" t="s">
        <v>12</v>
      </c>
      <c r="G66" s="3">
        <f t="shared" si="7"/>
        <v>6.63</v>
      </c>
      <c r="H66" s="3">
        <f t="shared" si="5"/>
        <v>716.04</v>
      </c>
    </row>
    <row r="67" ht="16" customHeight="1" spans="1:8">
      <c r="A67" s="3">
        <v>61</v>
      </c>
      <c r="B67" s="3" t="s">
        <v>84</v>
      </c>
      <c r="C67" s="3" t="s">
        <v>77</v>
      </c>
      <c r="D67" s="3"/>
      <c r="E67" s="3">
        <v>14</v>
      </c>
      <c r="F67" s="3" t="s">
        <v>12</v>
      </c>
      <c r="G67" s="3">
        <f t="shared" si="7"/>
        <v>6.63</v>
      </c>
      <c r="H67" s="3">
        <f t="shared" si="5"/>
        <v>1113.84</v>
      </c>
    </row>
    <row r="68" ht="16" customHeight="1" spans="1:8">
      <c r="A68" s="3">
        <v>62</v>
      </c>
      <c r="B68" s="3" t="s">
        <v>85</v>
      </c>
      <c r="C68" s="3" t="s">
        <v>79</v>
      </c>
      <c r="D68" s="3"/>
      <c r="E68" s="3">
        <v>15</v>
      </c>
      <c r="F68" s="3" t="s">
        <v>12</v>
      </c>
      <c r="G68" s="3">
        <f t="shared" si="7"/>
        <v>6.63</v>
      </c>
      <c r="H68" s="3">
        <f t="shared" si="5"/>
        <v>1193.4</v>
      </c>
    </row>
    <row r="69" ht="16" customHeight="1" spans="1:8">
      <c r="A69" s="3">
        <v>63</v>
      </c>
      <c r="B69" s="3" t="s">
        <v>86</v>
      </c>
      <c r="C69" s="3" t="s">
        <v>83</v>
      </c>
      <c r="D69" s="3"/>
      <c r="E69" s="3">
        <v>18</v>
      </c>
      <c r="F69" s="3" t="s">
        <v>12</v>
      </c>
      <c r="G69" s="3">
        <f t="shared" si="7"/>
        <v>6.63</v>
      </c>
      <c r="H69" s="3">
        <f t="shared" si="5"/>
        <v>1432.08</v>
      </c>
    </row>
    <row r="70" ht="16" customHeight="1" spans="1:8">
      <c r="A70" s="3">
        <v>64</v>
      </c>
      <c r="B70" s="3" t="s">
        <v>87</v>
      </c>
      <c r="C70" s="3" t="s">
        <v>75</v>
      </c>
      <c r="D70" s="3"/>
      <c r="E70" s="3">
        <v>20</v>
      </c>
      <c r="F70" s="3" t="s">
        <v>12</v>
      </c>
      <c r="G70" s="3">
        <f t="shared" si="7"/>
        <v>6.63</v>
      </c>
      <c r="H70" s="3">
        <f t="shared" si="5"/>
        <v>1591.2</v>
      </c>
    </row>
    <row r="71" ht="16" customHeight="1" spans="1:8">
      <c r="A71" s="3">
        <v>65</v>
      </c>
      <c r="B71" s="3" t="s">
        <v>88</v>
      </c>
      <c r="C71" s="3" t="s">
        <v>76</v>
      </c>
      <c r="D71" s="3"/>
      <c r="E71" s="3">
        <v>20</v>
      </c>
      <c r="F71" s="3" t="s">
        <v>12</v>
      </c>
      <c r="G71" s="3">
        <f t="shared" si="7"/>
        <v>6.63</v>
      </c>
      <c r="H71" s="3">
        <f t="shared" si="5"/>
        <v>1591.2</v>
      </c>
    </row>
    <row r="72" ht="16" customHeight="1" spans="1:8">
      <c r="A72" s="3">
        <v>66</v>
      </c>
      <c r="B72" s="3" t="s">
        <v>89</v>
      </c>
      <c r="C72" s="3" t="s">
        <v>77</v>
      </c>
      <c r="D72" s="3"/>
      <c r="E72" s="3">
        <v>30</v>
      </c>
      <c r="F72" s="3" t="s">
        <v>12</v>
      </c>
      <c r="G72" s="3">
        <f t="shared" si="7"/>
        <v>6.63</v>
      </c>
      <c r="H72" s="3">
        <f t="shared" si="5"/>
        <v>2386.8</v>
      </c>
    </row>
    <row r="73" spans="1:10">
      <c r="A73" s="5" t="s">
        <v>53</v>
      </c>
      <c r="B73" s="6"/>
      <c r="C73" s="6"/>
      <c r="D73" s="6"/>
      <c r="E73" s="3">
        <f>SUM(E42:E72)</f>
        <v>666</v>
      </c>
      <c r="F73" s="3"/>
      <c r="G73" s="19"/>
      <c r="H73" s="3">
        <f>SUM(H42:H72)</f>
        <v>52986.96</v>
      </c>
      <c r="I73" s="16"/>
      <c r="J73" s="17"/>
    </row>
    <row r="74" ht="24" customHeight="1" spans="1:8">
      <c r="A74" s="9" t="s">
        <v>90</v>
      </c>
      <c r="B74" s="10"/>
      <c r="C74" s="10"/>
      <c r="D74" s="10"/>
      <c r="E74" s="10"/>
      <c r="F74" s="10"/>
      <c r="G74" s="10"/>
      <c r="H74" s="11"/>
    </row>
    <row r="75" spans="1:8">
      <c r="A75" s="3">
        <v>67</v>
      </c>
      <c r="B75" s="3"/>
      <c r="C75" s="3" t="s">
        <v>91</v>
      </c>
      <c r="D75" s="3" t="s">
        <v>92</v>
      </c>
      <c r="E75" s="3">
        <v>3</v>
      </c>
      <c r="F75" s="3" t="s">
        <v>12</v>
      </c>
      <c r="G75" s="3">
        <f>10-10*0.15</f>
        <v>8.5</v>
      </c>
      <c r="H75" s="3">
        <f>SUM(E75*G75*12)</f>
        <v>306</v>
      </c>
    </row>
    <row r="76" spans="1:8">
      <c r="A76" s="3">
        <v>68</v>
      </c>
      <c r="B76" s="3"/>
      <c r="C76" s="3" t="s">
        <v>17</v>
      </c>
      <c r="D76" s="3" t="s">
        <v>62</v>
      </c>
      <c r="E76" s="3">
        <v>4</v>
      </c>
      <c r="F76" s="3" t="s">
        <v>12</v>
      </c>
      <c r="G76" s="3">
        <f>30-30*0.15</f>
        <v>25.5</v>
      </c>
      <c r="H76" s="3">
        <f>SUM(E76*G76*12)</f>
        <v>1224</v>
      </c>
    </row>
    <row r="77" spans="1:8">
      <c r="A77" s="3">
        <v>69</v>
      </c>
      <c r="B77" s="3"/>
      <c r="C77" s="3" t="s">
        <v>26</v>
      </c>
      <c r="D77" s="3" t="s">
        <v>93</v>
      </c>
      <c r="E77" s="3">
        <v>6</v>
      </c>
      <c r="F77" s="3" t="s">
        <v>12</v>
      </c>
      <c r="G77" s="3">
        <f>35-35*0.15</f>
        <v>29.75</v>
      </c>
      <c r="H77" s="3">
        <f>SUM(E77*G77*12)</f>
        <v>2142</v>
      </c>
    </row>
    <row r="78" spans="1:8">
      <c r="A78" s="3">
        <v>70</v>
      </c>
      <c r="B78" s="3"/>
      <c r="C78" s="3" t="s">
        <v>94</v>
      </c>
      <c r="D78" s="3" t="s">
        <v>95</v>
      </c>
      <c r="E78" s="3">
        <v>10</v>
      </c>
      <c r="F78" s="3" t="s">
        <v>12</v>
      </c>
      <c r="G78" s="3">
        <f>30-30*0.15</f>
        <v>25.5</v>
      </c>
      <c r="H78" s="3">
        <f>SUM(E78*G78*12)</f>
        <v>3060</v>
      </c>
    </row>
    <row r="79" spans="1:8">
      <c r="A79" s="3">
        <v>71</v>
      </c>
      <c r="B79" s="3"/>
      <c r="C79" s="3" t="s">
        <v>96</v>
      </c>
      <c r="D79" s="3" t="s">
        <v>92</v>
      </c>
      <c r="E79" s="3">
        <v>10</v>
      </c>
      <c r="F79" s="3" t="s">
        <v>12</v>
      </c>
      <c r="G79" s="3">
        <f>9-9*0.15</f>
        <v>7.65</v>
      </c>
      <c r="H79" s="3">
        <f>SUM(E79*G79*12)</f>
        <v>918</v>
      </c>
    </row>
    <row r="80" spans="1:10">
      <c r="A80" s="5" t="s">
        <v>53</v>
      </c>
      <c r="B80" s="6"/>
      <c r="C80" s="6"/>
      <c r="D80" s="6"/>
      <c r="E80" s="3">
        <f>SUM(E75:E79)</f>
        <v>33</v>
      </c>
      <c r="F80" s="3"/>
      <c r="G80" s="20"/>
      <c r="H80" s="3">
        <f>SUM(H75:H79)</f>
        <v>7650</v>
      </c>
      <c r="I80" s="16"/>
      <c r="J80" s="17"/>
    </row>
    <row r="81" ht="30" customHeight="1" spans="1:8">
      <c r="A81" s="21" t="s">
        <v>97</v>
      </c>
      <c r="B81" s="22"/>
      <c r="C81" s="22"/>
      <c r="D81" s="22"/>
      <c r="E81" s="22"/>
      <c r="F81" s="22"/>
      <c r="G81" s="22"/>
      <c r="H81" s="23"/>
    </row>
    <row r="82" ht="31" customHeight="1" spans="1:8">
      <c r="A82" s="12"/>
      <c r="B82" s="12" t="s">
        <v>98</v>
      </c>
      <c r="C82" s="12" t="s">
        <v>99</v>
      </c>
      <c r="D82" s="12" t="s">
        <v>100</v>
      </c>
      <c r="E82" s="12" t="s">
        <v>101</v>
      </c>
      <c r="F82" s="12" t="s">
        <v>12</v>
      </c>
      <c r="G82" s="12" t="s">
        <v>7</v>
      </c>
      <c r="H82" s="12" t="s">
        <v>102</v>
      </c>
    </row>
    <row r="83" ht="32" customHeight="1" spans="1:8">
      <c r="A83" s="24">
        <v>72</v>
      </c>
      <c r="B83" s="12" t="s">
        <v>103</v>
      </c>
      <c r="C83" s="12" t="s">
        <v>104</v>
      </c>
      <c r="D83" s="13" t="s">
        <v>105</v>
      </c>
      <c r="E83" s="12">
        <v>12</v>
      </c>
      <c r="F83" s="12" t="s">
        <v>12</v>
      </c>
      <c r="G83" s="8">
        <f>25-25*0.15</f>
        <v>21.25</v>
      </c>
      <c r="H83" s="12">
        <f>G83*E83*12</f>
        <v>3060</v>
      </c>
    </row>
    <row r="84" ht="20" customHeight="1" spans="1:8">
      <c r="A84" s="24">
        <v>73</v>
      </c>
      <c r="B84" s="12" t="s">
        <v>66</v>
      </c>
      <c r="C84" s="12" t="s">
        <v>14</v>
      </c>
      <c r="D84" s="12" t="s">
        <v>106</v>
      </c>
      <c r="E84" s="12">
        <v>2</v>
      </c>
      <c r="F84" s="12" t="s">
        <v>12</v>
      </c>
      <c r="G84" s="8">
        <f>50-50*0.15</f>
        <v>42.5</v>
      </c>
      <c r="H84" s="12">
        <f t="shared" ref="H84:H104" si="8">G84*E84*12</f>
        <v>1020</v>
      </c>
    </row>
    <row r="85" ht="27" spans="1:8">
      <c r="A85" s="24">
        <v>74</v>
      </c>
      <c r="B85" s="12" t="s">
        <v>107</v>
      </c>
      <c r="C85" s="12" t="s">
        <v>108</v>
      </c>
      <c r="D85" s="13" t="s">
        <v>62</v>
      </c>
      <c r="E85" s="12">
        <v>6</v>
      </c>
      <c r="F85" s="12" t="s">
        <v>12</v>
      </c>
      <c r="G85" s="8">
        <f>30-30*0.15</f>
        <v>25.5</v>
      </c>
      <c r="H85" s="12">
        <f t="shared" si="8"/>
        <v>1836</v>
      </c>
    </row>
    <row r="86" spans="1:8">
      <c r="A86" s="24">
        <v>75</v>
      </c>
      <c r="B86" s="12" t="s">
        <v>109</v>
      </c>
      <c r="C86" s="12" t="s">
        <v>110</v>
      </c>
      <c r="D86" s="12" t="s">
        <v>111</v>
      </c>
      <c r="E86" s="12">
        <v>4</v>
      </c>
      <c r="F86" s="12" t="s">
        <v>12</v>
      </c>
      <c r="G86" s="8">
        <f>15-15*0.15</f>
        <v>12.75</v>
      </c>
      <c r="H86" s="12">
        <f t="shared" si="8"/>
        <v>612</v>
      </c>
    </row>
    <row r="87" ht="27" spans="1:8">
      <c r="A87" s="24">
        <v>76</v>
      </c>
      <c r="B87" s="12" t="s">
        <v>112</v>
      </c>
      <c r="C87" s="12" t="s">
        <v>67</v>
      </c>
      <c r="D87" s="13" t="s">
        <v>62</v>
      </c>
      <c r="E87" s="12">
        <v>2</v>
      </c>
      <c r="F87" s="12" t="s">
        <v>12</v>
      </c>
      <c r="G87" s="8">
        <f>30-30*0.15</f>
        <v>25.5</v>
      </c>
      <c r="H87" s="12">
        <f t="shared" si="8"/>
        <v>612</v>
      </c>
    </row>
    <row r="88" ht="27" spans="1:8">
      <c r="A88" s="24">
        <v>77</v>
      </c>
      <c r="B88" s="12" t="s">
        <v>113</v>
      </c>
      <c r="C88" s="12" t="s">
        <v>68</v>
      </c>
      <c r="D88" s="13" t="s">
        <v>62</v>
      </c>
      <c r="E88" s="12">
        <v>6</v>
      </c>
      <c r="F88" s="12" t="s">
        <v>12</v>
      </c>
      <c r="G88" s="8">
        <f>27-27*0.15</f>
        <v>22.95</v>
      </c>
      <c r="H88" s="12">
        <f t="shared" si="8"/>
        <v>1652.4</v>
      </c>
    </row>
    <row r="89" ht="15" spans="1:8">
      <c r="A89" s="24">
        <v>78</v>
      </c>
      <c r="B89" s="12" t="s">
        <v>114</v>
      </c>
      <c r="C89" s="12" t="s">
        <v>110</v>
      </c>
      <c r="D89" s="13" t="s">
        <v>111</v>
      </c>
      <c r="E89" s="12">
        <v>2</v>
      </c>
      <c r="F89" s="12" t="s">
        <v>12</v>
      </c>
      <c r="G89" s="8">
        <f>15-15*0.15</f>
        <v>12.75</v>
      </c>
      <c r="H89" s="12">
        <f t="shared" si="8"/>
        <v>306</v>
      </c>
    </row>
    <row r="90" ht="27" spans="1:8">
      <c r="A90" s="24">
        <v>79</v>
      </c>
      <c r="B90" s="12" t="s">
        <v>115</v>
      </c>
      <c r="C90" s="12" t="s">
        <v>68</v>
      </c>
      <c r="D90" s="12" t="s">
        <v>116</v>
      </c>
      <c r="E90" s="12">
        <v>2</v>
      </c>
      <c r="F90" s="12" t="s">
        <v>12</v>
      </c>
      <c r="G90" s="8">
        <f>30-30*0.15</f>
        <v>25.5</v>
      </c>
      <c r="H90" s="12">
        <f t="shared" si="8"/>
        <v>612</v>
      </c>
    </row>
    <row r="91" ht="27" spans="1:8">
      <c r="A91" s="24">
        <v>80</v>
      </c>
      <c r="B91" s="12" t="s">
        <v>117</v>
      </c>
      <c r="C91" s="12" t="s">
        <v>68</v>
      </c>
      <c r="D91" s="12" t="s">
        <v>116</v>
      </c>
      <c r="E91" s="12">
        <v>6</v>
      </c>
      <c r="F91" s="12" t="s">
        <v>12</v>
      </c>
      <c r="G91" s="8">
        <f>27-27*0.15</f>
        <v>22.95</v>
      </c>
      <c r="H91" s="12">
        <f t="shared" si="8"/>
        <v>1652.4</v>
      </c>
    </row>
    <row r="92" ht="27" spans="1:8">
      <c r="A92" s="24">
        <v>81</v>
      </c>
      <c r="B92" s="12" t="s">
        <v>118</v>
      </c>
      <c r="C92" s="12" t="s">
        <v>68</v>
      </c>
      <c r="D92" s="12" t="s">
        <v>116</v>
      </c>
      <c r="E92" s="12">
        <v>2</v>
      </c>
      <c r="F92" s="12" t="s">
        <v>12</v>
      </c>
      <c r="G92" s="8">
        <f>27-27*0.15</f>
        <v>22.95</v>
      </c>
      <c r="H92" s="12">
        <f t="shared" si="8"/>
        <v>550.8</v>
      </c>
    </row>
    <row r="93" spans="1:8">
      <c r="A93" s="24">
        <v>82</v>
      </c>
      <c r="B93" s="25"/>
      <c r="C93" s="25" t="s">
        <v>81</v>
      </c>
      <c r="D93" s="25"/>
      <c r="E93" s="25">
        <v>8</v>
      </c>
      <c r="F93" s="12" t="s">
        <v>12</v>
      </c>
      <c r="G93" s="25">
        <f>9-9*0.15</f>
        <v>7.65</v>
      </c>
      <c r="H93" s="12">
        <f t="shared" si="8"/>
        <v>734.4</v>
      </c>
    </row>
    <row r="94" ht="27" spans="1:19">
      <c r="A94" s="24">
        <v>83</v>
      </c>
      <c r="B94" s="3" t="s">
        <v>119</v>
      </c>
      <c r="C94" s="12" t="s">
        <v>68</v>
      </c>
      <c r="D94" s="12" t="s">
        <v>116</v>
      </c>
      <c r="E94" s="3">
        <v>2</v>
      </c>
      <c r="F94" s="12" t="s">
        <v>12</v>
      </c>
      <c r="G94" s="3">
        <f>27-27*0.15</f>
        <v>22.95</v>
      </c>
      <c r="H94" s="12">
        <f t="shared" si="8"/>
        <v>550.8</v>
      </c>
      <c r="L94" s="18"/>
      <c r="M94" s="18"/>
      <c r="N94" s="18"/>
      <c r="O94" s="18"/>
      <c r="P94" s="18"/>
      <c r="Q94" s="18"/>
      <c r="R94" s="18"/>
      <c r="S94" s="18"/>
    </row>
    <row r="95" ht="22.5" spans="1:19">
      <c r="A95" s="24">
        <v>84</v>
      </c>
      <c r="B95" s="3"/>
      <c r="C95" s="3" t="s">
        <v>81</v>
      </c>
      <c r="D95" s="3"/>
      <c r="E95" s="3">
        <v>8</v>
      </c>
      <c r="F95" s="12" t="s">
        <v>12</v>
      </c>
      <c r="G95" s="3">
        <f>9-9*0.15</f>
        <v>7.65</v>
      </c>
      <c r="H95" s="12">
        <f t="shared" si="8"/>
        <v>734.4</v>
      </c>
      <c r="L95" s="18"/>
      <c r="M95" s="18"/>
      <c r="N95" s="18"/>
      <c r="O95" s="18"/>
      <c r="P95" s="18"/>
      <c r="Q95" s="18"/>
      <c r="R95" s="18"/>
      <c r="S95" s="18"/>
    </row>
    <row r="96" ht="27" spans="1:19">
      <c r="A96" s="24">
        <v>85</v>
      </c>
      <c r="B96" s="3" t="s">
        <v>120</v>
      </c>
      <c r="C96" s="12" t="s">
        <v>68</v>
      </c>
      <c r="D96" s="12" t="s">
        <v>116</v>
      </c>
      <c r="E96" s="3">
        <v>2</v>
      </c>
      <c r="F96" s="12" t="s">
        <v>12</v>
      </c>
      <c r="G96" s="3">
        <f>27-27*0.15</f>
        <v>22.95</v>
      </c>
      <c r="H96" s="12">
        <f t="shared" si="8"/>
        <v>550.8</v>
      </c>
      <c r="L96" s="18"/>
      <c r="M96" s="18"/>
      <c r="N96" s="18"/>
      <c r="O96" s="18"/>
      <c r="P96" s="18"/>
      <c r="Q96" s="18"/>
      <c r="R96" s="18"/>
      <c r="S96" s="18"/>
    </row>
    <row r="97" spans="1:8">
      <c r="A97" s="24">
        <v>86</v>
      </c>
      <c r="B97" s="3"/>
      <c r="C97" s="3" t="s">
        <v>81</v>
      </c>
      <c r="D97" s="3"/>
      <c r="E97" s="3">
        <v>8</v>
      </c>
      <c r="F97" s="12" t="s">
        <v>12</v>
      </c>
      <c r="G97" s="3">
        <f>9-9*0.15</f>
        <v>7.65</v>
      </c>
      <c r="H97" s="12">
        <f t="shared" si="8"/>
        <v>734.4</v>
      </c>
    </row>
    <row r="98" spans="1:8">
      <c r="A98" s="24">
        <v>87</v>
      </c>
      <c r="B98" s="3" t="s">
        <v>121</v>
      </c>
      <c r="C98" s="3" t="s">
        <v>122</v>
      </c>
      <c r="D98" s="12" t="s">
        <v>116</v>
      </c>
      <c r="E98" s="3">
        <v>1</v>
      </c>
      <c r="F98" s="12" t="s">
        <v>12</v>
      </c>
      <c r="G98" s="3">
        <f>30-30*0.15</f>
        <v>25.5</v>
      </c>
      <c r="H98" s="12">
        <f t="shared" si="8"/>
        <v>306</v>
      </c>
    </row>
    <row r="99" spans="1:8">
      <c r="A99" s="24">
        <v>88</v>
      </c>
      <c r="B99" s="3"/>
      <c r="C99" s="3" t="s">
        <v>123</v>
      </c>
      <c r="D99" s="3"/>
      <c r="E99" s="3">
        <v>2</v>
      </c>
      <c r="F99" s="12" t="s">
        <v>12</v>
      </c>
      <c r="G99" s="3">
        <f>15-15*0.15</f>
        <v>12.75</v>
      </c>
      <c r="H99" s="12">
        <f t="shared" si="8"/>
        <v>306</v>
      </c>
    </row>
    <row r="100" spans="1:8">
      <c r="A100" s="24">
        <v>89</v>
      </c>
      <c r="B100" s="3"/>
      <c r="C100" s="3" t="s">
        <v>81</v>
      </c>
      <c r="D100" s="3"/>
      <c r="E100" s="3">
        <v>3</v>
      </c>
      <c r="F100" s="12" t="s">
        <v>12</v>
      </c>
      <c r="G100" s="3">
        <f>9-9*0.15</f>
        <v>7.65</v>
      </c>
      <c r="H100" s="12">
        <f t="shared" si="8"/>
        <v>275.4</v>
      </c>
    </row>
    <row r="101" ht="27" spans="1:8">
      <c r="A101" s="24">
        <v>90</v>
      </c>
      <c r="B101" s="3" t="s">
        <v>124</v>
      </c>
      <c r="C101" s="12" t="s">
        <v>68</v>
      </c>
      <c r="D101" s="12" t="s">
        <v>116</v>
      </c>
      <c r="E101" s="3">
        <v>7</v>
      </c>
      <c r="F101" s="12" t="s">
        <v>12</v>
      </c>
      <c r="G101" s="3">
        <f>27-27*0.15</f>
        <v>22.95</v>
      </c>
      <c r="H101" s="12">
        <f t="shared" si="8"/>
        <v>1927.8</v>
      </c>
    </row>
    <row r="102" spans="1:8">
      <c r="A102" s="24">
        <v>91</v>
      </c>
      <c r="B102" s="3"/>
      <c r="C102" s="3" t="s">
        <v>65</v>
      </c>
      <c r="D102" s="3" t="s">
        <v>125</v>
      </c>
      <c r="E102" s="3">
        <v>7</v>
      </c>
      <c r="F102" s="12" t="s">
        <v>12</v>
      </c>
      <c r="G102" s="3">
        <f>15-15*0.15</f>
        <v>12.75</v>
      </c>
      <c r="H102" s="12">
        <f t="shared" si="8"/>
        <v>1071</v>
      </c>
    </row>
    <row r="103" spans="1:8">
      <c r="A103" s="24">
        <v>92</v>
      </c>
      <c r="B103" s="3"/>
      <c r="C103" s="3" t="s">
        <v>81</v>
      </c>
      <c r="D103" s="3" t="s">
        <v>125</v>
      </c>
      <c r="E103" s="3">
        <v>14</v>
      </c>
      <c r="F103" s="12" t="s">
        <v>12</v>
      </c>
      <c r="G103" s="3">
        <f>9-9*0.15</f>
        <v>7.65</v>
      </c>
      <c r="H103" s="12">
        <f t="shared" si="8"/>
        <v>1285.2</v>
      </c>
    </row>
    <row r="104" ht="24" customHeight="1" spans="1:10">
      <c r="A104" s="5" t="s">
        <v>53</v>
      </c>
      <c r="B104" s="6"/>
      <c r="C104" s="6"/>
      <c r="D104" s="6"/>
      <c r="E104" s="5">
        <v>108</v>
      </c>
      <c r="F104" s="14"/>
      <c r="G104" s="3"/>
      <c r="H104" s="12">
        <f>SUM(H83:H103)</f>
        <v>20389.8</v>
      </c>
      <c r="I104" s="34"/>
      <c r="J104" s="35"/>
    </row>
    <row r="105" ht="31" customHeight="1" spans="1:8">
      <c r="A105" s="26" t="s">
        <v>126</v>
      </c>
      <c r="B105" s="26"/>
      <c r="C105" s="26"/>
      <c r="D105" s="26"/>
      <c r="E105" s="26"/>
      <c r="F105" s="26"/>
      <c r="G105" s="26"/>
      <c r="H105" s="26"/>
    </row>
    <row r="106" ht="31" customHeight="1" spans="1:8">
      <c r="A106" s="27">
        <v>93</v>
      </c>
      <c r="B106" s="28" t="s">
        <v>127</v>
      </c>
      <c r="C106" s="29" t="s">
        <v>128</v>
      </c>
      <c r="D106" s="30" t="s">
        <v>129</v>
      </c>
      <c r="E106" s="30">
        <v>14</v>
      </c>
      <c r="F106" s="30" t="s">
        <v>12</v>
      </c>
      <c r="G106" s="30">
        <f>300-300*0.15</f>
        <v>255</v>
      </c>
      <c r="H106" s="30">
        <f>G106*E106</f>
        <v>3570</v>
      </c>
    </row>
    <row r="107" ht="32" customHeight="1" spans="1:8">
      <c r="A107" s="27">
        <v>94</v>
      </c>
      <c r="B107" s="28"/>
      <c r="C107" s="31" t="s">
        <v>130</v>
      </c>
      <c r="D107" s="25" t="s">
        <v>131</v>
      </c>
      <c r="E107" s="25">
        <v>14</v>
      </c>
      <c r="F107" s="25" t="s">
        <v>12</v>
      </c>
      <c r="G107" s="25">
        <f>180-180*0.15</f>
        <v>153</v>
      </c>
      <c r="H107" s="30">
        <f>G107*E107</f>
        <v>2142</v>
      </c>
    </row>
    <row r="108" ht="31" customHeight="1" spans="1:8">
      <c r="A108" s="27">
        <v>95</v>
      </c>
      <c r="B108" s="30"/>
      <c r="C108" s="25" t="s">
        <v>132</v>
      </c>
      <c r="D108" s="25" t="s">
        <v>133</v>
      </c>
      <c r="E108" s="25">
        <v>69</v>
      </c>
      <c r="F108" s="25" t="s">
        <v>12</v>
      </c>
      <c r="G108" s="25">
        <f>96-96*0.15</f>
        <v>81.6</v>
      </c>
      <c r="H108" s="30">
        <f>G108*E108</f>
        <v>5630.4</v>
      </c>
    </row>
    <row r="109" ht="30" customHeight="1" spans="1:8">
      <c r="A109" s="3" t="s">
        <v>53</v>
      </c>
      <c r="B109" s="3"/>
      <c r="C109" s="3"/>
      <c r="D109" s="3"/>
      <c r="E109" s="3">
        <v>97</v>
      </c>
      <c r="F109" s="25" t="s">
        <v>12</v>
      </c>
      <c r="G109" s="3">
        <f>SUM(G106:G108)</f>
        <v>489.6</v>
      </c>
      <c r="H109" s="3">
        <f>SUM(H106:H108)</f>
        <v>11342.4</v>
      </c>
    </row>
    <row r="110" ht="33" customHeight="1" spans="1:8">
      <c r="A110" s="3"/>
      <c r="B110" s="3"/>
      <c r="C110" s="3"/>
      <c r="D110" s="3"/>
      <c r="E110" s="3"/>
      <c r="F110" s="3"/>
      <c r="G110" s="3"/>
      <c r="H110" s="3"/>
    </row>
    <row r="111" ht="20" customHeight="1" spans="1:8">
      <c r="A111" s="7"/>
      <c r="B111" s="7"/>
      <c r="C111" s="3" t="s">
        <v>3</v>
      </c>
      <c r="D111" s="3" t="s">
        <v>134</v>
      </c>
      <c r="E111" s="3" t="s">
        <v>135</v>
      </c>
      <c r="F111" s="3" t="s">
        <v>12</v>
      </c>
      <c r="G111" s="3" t="s">
        <v>7</v>
      </c>
      <c r="H111" s="32" t="s">
        <v>102</v>
      </c>
    </row>
    <row r="112" ht="20" customHeight="1" spans="1:8">
      <c r="A112" s="7">
        <v>96</v>
      </c>
      <c r="B112" s="7"/>
      <c r="C112" s="3" t="s">
        <v>136</v>
      </c>
      <c r="D112" s="3" t="s">
        <v>137</v>
      </c>
      <c r="E112" s="3">
        <v>4</v>
      </c>
      <c r="F112" s="3" t="s">
        <v>12</v>
      </c>
      <c r="G112" s="3">
        <f>45-45*0.15</f>
        <v>38.25</v>
      </c>
      <c r="H112" s="3">
        <f>G112*E112*12</f>
        <v>1836</v>
      </c>
    </row>
    <row r="113" ht="20" customHeight="1" spans="1:8">
      <c r="A113" s="7">
        <v>97</v>
      </c>
      <c r="B113" s="7"/>
      <c r="C113" s="3" t="s">
        <v>138</v>
      </c>
      <c r="D113" s="3" t="s">
        <v>139</v>
      </c>
      <c r="E113" s="3">
        <v>2</v>
      </c>
      <c r="F113" s="3" t="s">
        <v>12</v>
      </c>
      <c r="G113" s="3">
        <f>12-12*0.15</f>
        <v>10.2</v>
      </c>
      <c r="H113" s="3">
        <f t="shared" ref="H113:H147" si="9">G113*E113*12</f>
        <v>244.8</v>
      </c>
    </row>
    <row r="114" ht="20" customHeight="1" spans="1:8">
      <c r="A114" s="7">
        <v>98</v>
      </c>
      <c r="B114" s="7"/>
      <c r="C114" s="3" t="s">
        <v>140</v>
      </c>
      <c r="D114" s="3" t="s">
        <v>139</v>
      </c>
      <c r="E114" s="3">
        <v>2</v>
      </c>
      <c r="F114" s="3" t="s">
        <v>12</v>
      </c>
      <c r="G114" s="3">
        <f>12-12*0.15</f>
        <v>10.2</v>
      </c>
      <c r="H114" s="3">
        <f t="shared" si="9"/>
        <v>244.8</v>
      </c>
    </row>
    <row r="115" ht="20" customHeight="1" spans="1:8">
      <c r="A115" s="7">
        <v>99</v>
      </c>
      <c r="B115" s="7"/>
      <c r="C115" s="3" t="s">
        <v>141</v>
      </c>
      <c r="D115" s="3" t="s">
        <v>133</v>
      </c>
      <c r="E115" s="3">
        <v>5</v>
      </c>
      <c r="F115" s="3" t="s">
        <v>12</v>
      </c>
      <c r="G115" s="3">
        <f>8-8*0.15</f>
        <v>6.8</v>
      </c>
      <c r="H115" s="3">
        <f t="shared" si="9"/>
        <v>408</v>
      </c>
    </row>
    <row r="116" ht="20" customHeight="1" spans="1:8">
      <c r="A116" s="7">
        <v>100</v>
      </c>
      <c r="B116" s="7"/>
      <c r="C116" s="3" t="s">
        <v>142</v>
      </c>
      <c r="D116" s="3" t="s">
        <v>133</v>
      </c>
      <c r="E116" s="3">
        <v>31</v>
      </c>
      <c r="F116" s="3" t="s">
        <v>12</v>
      </c>
      <c r="G116" s="3">
        <f>8-8*0.15</f>
        <v>6.8</v>
      </c>
      <c r="H116" s="3">
        <f t="shared" si="9"/>
        <v>2529.6</v>
      </c>
    </row>
    <row r="117" ht="20" customHeight="1" spans="1:8">
      <c r="A117" s="7">
        <v>101</v>
      </c>
      <c r="B117" s="7"/>
      <c r="C117" s="3" t="s">
        <v>143</v>
      </c>
      <c r="D117" s="3" t="s">
        <v>129</v>
      </c>
      <c r="E117" s="3">
        <v>6</v>
      </c>
      <c r="F117" s="3" t="s">
        <v>12</v>
      </c>
      <c r="G117" s="3">
        <f>30-30*0.15</f>
        <v>25.5</v>
      </c>
      <c r="H117" s="3">
        <f t="shared" si="9"/>
        <v>1836</v>
      </c>
    </row>
    <row r="118" ht="20" customHeight="1" spans="1:8">
      <c r="A118" s="7">
        <v>102</v>
      </c>
      <c r="B118" s="7"/>
      <c r="C118" s="3" t="s">
        <v>144</v>
      </c>
      <c r="D118" s="3" t="s">
        <v>137</v>
      </c>
      <c r="E118" s="3">
        <v>1</v>
      </c>
      <c r="F118" s="3" t="s">
        <v>12</v>
      </c>
      <c r="G118" s="3">
        <f>45-45*0.15</f>
        <v>38.25</v>
      </c>
      <c r="H118" s="3">
        <f t="shared" si="9"/>
        <v>459</v>
      </c>
    </row>
    <row r="119" spans="1:8">
      <c r="A119" s="7">
        <v>103</v>
      </c>
      <c r="B119" s="7"/>
      <c r="C119" s="3" t="s">
        <v>145</v>
      </c>
      <c r="D119" s="3" t="s">
        <v>129</v>
      </c>
      <c r="E119" s="3">
        <v>2</v>
      </c>
      <c r="F119" s="3" t="s">
        <v>12</v>
      </c>
      <c r="G119" s="3">
        <f>30-30*0.15</f>
        <v>25.5</v>
      </c>
      <c r="H119" s="3">
        <f t="shared" si="9"/>
        <v>612</v>
      </c>
    </row>
    <row r="120" spans="1:8">
      <c r="A120" s="7">
        <v>104</v>
      </c>
      <c r="B120" s="7"/>
      <c r="C120" s="3" t="s">
        <v>146</v>
      </c>
      <c r="D120" s="3" t="s">
        <v>129</v>
      </c>
      <c r="E120" s="3">
        <v>9</v>
      </c>
      <c r="F120" s="3" t="s">
        <v>12</v>
      </c>
      <c r="G120" s="3">
        <f>30-30*0.15</f>
        <v>25.5</v>
      </c>
      <c r="H120" s="3">
        <f t="shared" si="9"/>
        <v>2754</v>
      </c>
    </row>
    <row r="121" spans="1:8">
      <c r="A121" s="7">
        <v>105</v>
      </c>
      <c r="B121" s="7"/>
      <c r="C121" s="3" t="s">
        <v>147</v>
      </c>
      <c r="D121" s="3" t="s">
        <v>131</v>
      </c>
      <c r="E121" s="3">
        <v>1</v>
      </c>
      <c r="F121" s="3" t="s">
        <v>12</v>
      </c>
      <c r="G121" s="3">
        <f>15-15*0.15</f>
        <v>12.75</v>
      </c>
      <c r="H121" s="3">
        <f t="shared" si="9"/>
        <v>153</v>
      </c>
    </row>
    <row r="122" spans="1:8">
      <c r="A122" s="7">
        <v>106</v>
      </c>
      <c r="B122" s="7"/>
      <c r="C122" s="3" t="s">
        <v>148</v>
      </c>
      <c r="D122" s="3" t="s">
        <v>131</v>
      </c>
      <c r="E122" s="3">
        <v>1</v>
      </c>
      <c r="F122" s="3" t="s">
        <v>12</v>
      </c>
      <c r="G122" s="3">
        <f>15-15*0.15</f>
        <v>12.75</v>
      </c>
      <c r="H122" s="3">
        <f t="shared" si="9"/>
        <v>153</v>
      </c>
    </row>
    <row r="123" spans="1:8">
      <c r="A123" s="7">
        <v>107</v>
      </c>
      <c r="B123" s="7"/>
      <c r="C123" s="3" t="s">
        <v>149</v>
      </c>
      <c r="D123" s="3" t="s">
        <v>139</v>
      </c>
      <c r="E123" s="3">
        <v>8</v>
      </c>
      <c r="F123" s="3" t="s">
        <v>12</v>
      </c>
      <c r="G123" s="3">
        <f>12-12*0.15</f>
        <v>10.2</v>
      </c>
      <c r="H123" s="3">
        <f t="shared" si="9"/>
        <v>979.2</v>
      </c>
    </row>
    <row r="124" spans="1:8">
      <c r="A124" s="7">
        <v>108</v>
      </c>
      <c r="B124" s="7"/>
      <c r="C124" s="3" t="s">
        <v>150</v>
      </c>
      <c r="D124" s="3" t="s">
        <v>129</v>
      </c>
      <c r="E124" s="3">
        <v>10</v>
      </c>
      <c r="F124" s="3" t="s">
        <v>12</v>
      </c>
      <c r="G124" s="3">
        <f>30-30*0.15</f>
        <v>25.5</v>
      </c>
      <c r="H124" s="3">
        <f t="shared" si="9"/>
        <v>3060</v>
      </c>
    </row>
    <row r="125" spans="1:8">
      <c r="A125" s="7">
        <v>109</v>
      </c>
      <c r="B125" s="7"/>
      <c r="C125" s="3" t="s">
        <v>151</v>
      </c>
      <c r="D125" s="3" t="s">
        <v>131</v>
      </c>
      <c r="E125" s="3">
        <v>20</v>
      </c>
      <c r="F125" s="3" t="s">
        <v>12</v>
      </c>
      <c r="G125" s="3">
        <f>15-15*0.15</f>
        <v>12.75</v>
      </c>
      <c r="H125" s="3">
        <f t="shared" si="9"/>
        <v>3060</v>
      </c>
    </row>
    <row r="126" spans="1:8">
      <c r="A126" s="7">
        <v>110</v>
      </c>
      <c r="B126" s="7"/>
      <c r="C126" s="3" t="s">
        <v>152</v>
      </c>
      <c r="D126" s="3" t="s">
        <v>129</v>
      </c>
      <c r="E126" s="3">
        <v>3</v>
      </c>
      <c r="F126" s="3" t="s">
        <v>12</v>
      </c>
      <c r="G126" s="3">
        <f>30-30*0.15</f>
        <v>25.5</v>
      </c>
      <c r="H126" s="3">
        <f t="shared" si="9"/>
        <v>918</v>
      </c>
    </row>
    <row r="127" spans="1:8">
      <c r="A127" s="7">
        <v>111</v>
      </c>
      <c r="B127" s="7"/>
      <c r="C127" s="3" t="s">
        <v>153</v>
      </c>
      <c r="D127" s="3" t="s">
        <v>129</v>
      </c>
      <c r="E127" s="3">
        <v>2</v>
      </c>
      <c r="F127" s="3" t="s">
        <v>12</v>
      </c>
      <c r="G127" s="3">
        <f>30-30*0.15</f>
        <v>25.5</v>
      </c>
      <c r="H127" s="3">
        <f t="shared" si="9"/>
        <v>612</v>
      </c>
    </row>
    <row r="128" spans="1:8">
      <c r="A128" s="7">
        <v>112</v>
      </c>
      <c r="B128" s="7"/>
      <c r="C128" s="33" t="s">
        <v>154</v>
      </c>
      <c r="D128" s="3" t="s">
        <v>133</v>
      </c>
      <c r="E128" s="3">
        <v>3</v>
      </c>
      <c r="F128" s="3" t="s">
        <v>12</v>
      </c>
      <c r="G128" s="3">
        <f>8-8*0.15</f>
        <v>6.8</v>
      </c>
      <c r="H128" s="3">
        <f t="shared" si="9"/>
        <v>244.8</v>
      </c>
    </row>
    <row r="129" spans="1:8">
      <c r="A129" s="7">
        <v>113</v>
      </c>
      <c r="B129" s="7"/>
      <c r="C129" s="3" t="s">
        <v>155</v>
      </c>
      <c r="D129" s="3" t="s">
        <v>131</v>
      </c>
      <c r="E129" s="3">
        <v>6</v>
      </c>
      <c r="F129" s="3" t="s">
        <v>12</v>
      </c>
      <c r="G129" s="3">
        <f>12-12*0.15</f>
        <v>10.2</v>
      </c>
      <c r="H129" s="3">
        <f t="shared" si="9"/>
        <v>734.4</v>
      </c>
    </row>
    <row r="130" spans="1:8">
      <c r="A130" s="7">
        <v>114</v>
      </c>
      <c r="B130" s="7"/>
      <c r="C130" s="3" t="s">
        <v>156</v>
      </c>
      <c r="D130" s="3" t="s">
        <v>137</v>
      </c>
      <c r="E130" s="3">
        <v>1</v>
      </c>
      <c r="F130" s="3" t="s">
        <v>12</v>
      </c>
      <c r="G130" s="3">
        <f>45-45*0.15</f>
        <v>38.25</v>
      </c>
      <c r="H130" s="3">
        <f t="shared" si="9"/>
        <v>459</v>
      </c>
    </row>
    <row r="131" spans="1:8">
      <c r="A131" s="7">
        <v>115</v>
      </c>
      <c r="B131" s="7"/>
      <c r="C131" s="3" t="s">
        <v>157</v>
      </c>
      <c r="D131" s="3" t="s">
        <v>129</v>
      </c>
      <c r="E131" s="3">
        <v>2</v>
      </c>
      <c r="F131" s="3" t="s">
        <v>12</v>
      </c>
      <c r="G131" s="3">
        <f>30-30*0.15</f>
        <v>25.5</v>
      </c>
      <c r="H131" s="3">
        <f t="shared" si="9"/>
        <v>612</v>
      </c>
    </row>
    <row r="132" spans="1:8">
      <c r="A132" s="7">
        <v>116</v>
      </c>
      <c r="B132" s="7"/>
      <c r="C132" s="3" t="s">
        <v>158</v>
      </c>
      <c r="D132" s="3" t="s">
        <v>129</v>
      </c>
      <c r="E132" s="3">
        <v>1</v>
      </c>
      <c r="F132" s="3" t="s">
        <v>12</v>
      </c>
      <c r="G132" s="3">
        <f>15-15*0.15</f>
        <v>12.75</v>
      </c>
      <c r="H132" s="3">
        <f t="shared" si="9"/>
        <v>153</v>
      </c>
    </row>
    <row r="133" spans="1:8">
      <c r="A133" s="7">
        <v>117</v>
      </c>
      <c r="B133" s="7"/>
      <c r="C133" s="3" t="s">
        <v>159</v>
      </c>
      <c r="D133" s="3" t="s">
        <v>133</v>
      </c>
      <c r="E133" s="3">
        <v>2</v>
      </c>
      <c r="F133" s="3" t="s">
        <v>12</v>
      </c>
      <c r="G133" s="3">
        <f>8-8*0.15</f>
        <v>6.8</v>
      </c>
      <c r="H133" s="3">
        <f t="shared" si="9"/>
        <v>163.2</v>
      </c>
    </row>
    <row r="134" spans="1:8">
      <c r="A134" s="7">
        <v>118</v>
      </c>
      <c r="B134" s="7"/>
      <c r="C134" s="3" t="s">
        <v>160</v>
      </c>
      <c r="D134" s="3" t="s">
        <v>129</v>
      </c>
      <c r="E134" s="3">
        <v>4</v>
      </c>
      <c r="F134" s="3" t="s">
        <v>12</v>
      </c>
      <c r="G134" s="3">
        <f>30-30*0.15</f>
        <v>25.5</v>
      </c>
      <c r="H134" s="3">
        <f t="shared" si="9"/>
        <v>1224</v>
      </c>
    </row>
    <row r="135" spans="1:8">
      <c r="A135" s="7">
        <v>119</v>
      </c>
      <c r="B135" s="7"/>
      <c r="C135" s="3" t="s">
        <v>161</v>
      </c>
      <c r="D135" s="3" t="s">
        <v>133</v>
      </c>
      <c r="E135" s="3">
        <v>1</v>
      </c>
      <c r="F135" s="3" t="s">
        <v>12</v>
      </c>
      <c r="G135" s="3">
        <f>8-8*0.15</f>
        <v>6.8</v>
      </c>
      <c r="H135" s="3">
        <f t="shared" si="9"/>
        <v>81.6</v>
      </c>
    </row>
    <row r="136" spans="1:8">
      <c r="A136" s="7">
        <v>120</v>
      </c>
      <c r="B136" s="7"/>
      <c r="C136" s="3" t="s">
        <v>162</v>
      </c>
      <c r="D136" s="3" t="s">
        <v>163</v>
      </c>
      <c r="E136" s="3">
        <v>2</v>
      </c>
      <c r="F136" s="3" t="s">
        <v>12</v>
      </c>
      <c r="G136" s="3">
        <f>30-30*0.15</f>
        <v>25.5</v>
      </c>
      <c r="H136" s="3">
        <f t="shared" si="9"/>
        <v>612</v>
      </c>
    </row>
    <row r="137" spans="1:8">
      <c r="A137" s="7">
        <v>121</v>
      </c>
      <c r="B137" s="7"/>
      <c r="C137" s="3" t="s">
        <v>164</v>
      </c>
      <c r="D137" s="3" t="s">
        <v>131</v>
      </c>
      <c r="E137" s="3">
        <v>1</v>
      </c>
      <c r="F137" s="3" t="s">
        <v>12</v>
      </c>
      <c r="G137" s="3">
        <f>15-15*0.15</f>
        <v>12.75</v>
      </c>
      <c r="H137" s="3">
        <f t="shared" si="9"/>
        <v>153</v>
      </c>
    </row>
    <row r="138" spans="1:8">
      <c r="A138" s="7">
        <v>122</v>
      </c>
      <c r="B138" s="7"/>
      <c r="C138" s="3" t="s">
        <v>165</v>
      </c>
      <c r="D138" s="3" t="s">
        <v>139</v>
      </c>
      <c r="E138" s="3">
        <v>1</v>
      </c>
      <c r="F138" s="3" t="s">
        <v>12</v>
      </c>
      <c r="G138" s="3">
        <f>27-27*0.15</f>
        <v>22.95</v>
      </c>
      <c r="H138" s="3">
        <f t="shared" si="9"/>
        <v>275.4</v>
      </c>
    </row>
    <row r="139" spans="1:8">
      <c r="A139" s="7">
        <v>123</v>
      </c>
      <c r="B139" s="7"/>
      <c r="C139" s="3" t="s">
        <v>166</v>
      </c>
      <c r="D139" s="3" t="s">
        <v>133</v>
      </c>
      <c r="E139" s="3">
        <v>1</v>
      </c>
      <c r="F139" s="3" t="s">
        <v>12</v>
      </c>
      <c r="G139" s="36">
        <f>8-8*0.15-0.1</f>
        <v>6.7</v>
      </c>
      <c r="H139" s="3">
        <f t="shared" si="9"/>
        <v>80.4</v>
      </c>
    </row>
    <row r="140" spans="1:8">
      <c r="A140" s="7">
        <v>124</v>
      </c>
      <c r="B140" s="7"/>
      <c r="C140" s="3" t="s">
        <v>167</v>
      </c>
      <c r="D140" s="3" t="s">
        <v>129</v>
      </c>
      <c r="E140" s="3">
        <v>1</v>
      </c>
      <c r="F140" s="3" t="s">
        <v>12</v>
      </c>
      <c r="G140" s="3">
        <f>30-30*0.15</f>
        <v>25.5</v>
      </c>
      <c r="H140" s="3">
        <f t="shared" si="9"/>
        <v>306</v>
      </c>
    </row>
    <row r="141" spans="1:8">
      <c r="A141" s="7">
        <v>125</v>
      </c>
      <c r="B141" s="7"/>
      <c r="C141" s="3" t="s">
        <v>168</v>
      </c>
      <c r="D141" s="3" t="s">
        <v>133</v>
      </c>
      <c r="E141" s="3">
        <v>1</v>
      </c>
      <c r="F141" s="3" t="s">
        <v>12</v>
      </c>
      <c r="G141" s="3">
        <f>8-8*0.15</f>
        <v>6.8</v>
      </c>
      <c r="H141" s="3">
        <f t="shared" si="9"/>
        <v>81.6</v>
      </c>
    </row>
    <row r="142" spans="1:8">
      <c r="A142" s="7">
        <v>126</v>
      </c>
      <c r="B142" s="7"/>
      <c r="C142" s="3" t="s">
        <v>169</v>
      </c>
      <c r="D142" s="3" t="s">
        <v>129</v>
      </c>
      <c r="E142" s="3">
        <v>2</v>
      </c>
      <c r="F142" s="3" t="s">
        <v>12</v>
      </c>
      <c r="G142" s="3">
        <f>30-30*0.15</f>
        <v>25.5</v>
      </c>
      <c r="H142" s="3">
        <f t="shared" si="9"/>
        <v>612</v>
      </c>
    </row>
    <row r="143" spans="1:8">
      <c r="A143" s="7">
        <v>127</v>
      </c>
      <c r="B143" s="7"/>
      <c r="C143" s="3" t="s">
        <v>170</v>
      </c>
      <c r="D143" s="3" t="s">
        <v>137</v>
      </c>
      <c r="E143" s="3">
        <v>1</v>
      </c>
      <c r="F143" s="3" t="s">
        <v>12</v>
      </c>
      <c r="G143" s="3">
        <f>45-45*0.15</f>
        <v>38.25</v>
      </c>
      <c r="H143" s="3">
        <f t="shared" si="9"/>
        <v>459</v>
      </c>
    </row>
    <row r="144" spans="1:8">
      <c r="A144" s="7">
        <v>128</v>
      </c>
      <c r="B144" s="7"/>
      <c r="C144" s="3" t="s">
        <v>171</v>
      </c>
      <c r="D144" s="3" t="s">
        <v>139</v>
      </c>
      <c r="E144" s="3">
        <v>1</v>
      </c>
      <c r="F144" s="3" t="s">
        <v>12</v>
      </c>
      <c r="G144" s="3">
        <f>12-12*0.15</f>
        <v>10.2</v>
      </c>
      <c r="H144" s="3">
        <f t="shared" si="9"/>
        <v>122.4</v>
      </c>
    </row>
    <row r="145" spans="1:8">
      <c r="A145" s="7">
        <v>129</v>
      </c>
      <c r="B145" s="7"/>
      <c r="C145" s="3" t="s">
        <v>172</v>
      </c>
      <c r="D145" s="3" t="s">
        <v>139</v>
      </c>
      <c r="E145" s="3">
        <v>1</v>
      </c>
      <c r="F145" s="3" t="s">
        <v>12</v>
      </c>
      <c r="G145" s="3">
        <f>12-12*0.15</f>
        <v>10.2</v>
      </c>
      <c r="H145" s="3">
        <f t="shared" si="9"/>
        <v>122.4</v>
      </c>
    </row>
    <row r="146" spans="1:8">
      <c r="A146" s="7">
        <v>130</v>
      </c>
      <c r="B146" s="7"/>
      <c r="C146" s="3" t="s">
        <v>173</v>
      </c>
      <c r="D146" s="3" t="s">
        <v>129</v>
      </c>
      <c r="E146" s="3">
        <v>1</v>
      </c>
      <c r="F146" s="3" t="s">
        <v>12</v>
      </c>
      <c r="G146" s="3">
        <f>30-30*0.15</f>
        <v>25.5</v>
      </c>
      <c r="H146" s="3">
        <f t="shared" si="9"/>
        <v>306</v>
      </c>
    </row>
    <row r="147" spans="1:8">
      <c r="A147" s="7">
        <v>131</v>
      </c>
      <c r="B147" s="7"/>
      <c r="C147" s="3" t="s">
        <v>174</v>
      </c>
      <c r="D147" s="3" t="s">
        <v>139</v>
      </c>
      <c r="E147" s="3">
        <v>4</v>
      </c>
      <c r="F147" s="3" t="s">
        <v>12</v>
      </c>
      <c r="G147" s="3">
        <f>12-12*0.15</f>
        <v>10.2</v>
      </c>
      <c r="H147" s="3">
        <f t="shared" si="9"/>
        <v>489.6</v>
      </c>
    </row>
    <row r="148" ht="21" customHeight="1" spans="1:10">
      <c r="A148" s="7"/>
      <c r="B148" s="7"/>
      <c r="C148" s="3" t="s">
        <v>53</v>
      </c>
      <c r="D148" s="3"/>
      <c r="E148" s="3">
        <f>SUM(E112:E147)</f>
        <v>144</v>
      </c>
      <c r="F148" s="3"/>
      <c r="G148" s="3"/>
      <c r="H148" s="3">
        <f>SUM(H112:H147)</f>
        <v>27151.2</v>
      </c>
      <c r="I148" s="16"/>
      <c r="J148" s="17"/>
    </row>
    <row r="149" ht="29" customHeight="1" spans="1:8">
      <c r="A149" s="5"/>
      <c r="B149" s="6"/>
      <c r="C149" s="6"/>
      <c r="D149" s="6"/>
      <c r="E149" s="6"/>
      <c r="F149" s="6"/>
      <c r="G149" s="6"/>
      <c r="H149" s="14"/>
    </row>
    <row r="150" ht="27" spans="1:8">
      <c r="A150" s="3">
        <v>132</v>
      </c>
      <c r="B150" s="3"/>
      <c r="C150" s="37" t="s">
        <v>175</v>
      </c>
      <c r="D150" s="3" t="s">
        <v>137</v>
      </c>
      <c r="E150" s="3">
        <v>15</v>
      </c>
      <c r="F150" s="3" t="s">
        <v>12</v>
      </c>
      <c r="G150" s="3">
        <f>45-45*0.15</f>
        <v>38.25</v>
      </c>
      <c r="H150" s="3">
        <f>G150*E150*12</f>
        <v>6885</v>
      </c>
    </row>
    <row r="151" ht="27" spans="1:18">
      <c r="A151" s="3">
        <v>133</v>
      </c>
      <c r="B151" s="3"/>
      <c r="C151" s="37" t="s">
        <v>176</v>
      </c>
      <c r="D151" s="3" t="s">
        <v>129</v>
      </c>
      <c r="E151" s="3">
        <v>15</v>
      </c>
      <c r="F151" s="3" t="s">
        <v>12</v>
      </c>
      <c r="G151" s="3">
        <f>30-30*0.15</f>
        <v>25.5</v>
      </c>
      <c r="H151" s="3">
        <f>G151*E151*12</f>
        <v>4590</v>
      </c>
      <c r="K151" s="18"/>
      <c r="L151" s="18"/>
      <c r="M151" s="18"/>
      <c r="N151" s="18"/>
      <c r="O151" s="18"/>
      <c r="P151" s="18"/>
      <c r="Q151" s="18"/>
      <c r="R151" s="18"/>
    </row>
    <row r="152" ht="27" spans="1:18">
      <c r="A152" s="3">
        <v>134</v>
      </c>
      <c r="B152" s="3"/>
      <c r="C152" s="37" t="s">
        <v>177</v>
      </c>
      <c r="D152" s="3" t="s">
        <v>131</v>
      </c>
      <c r="E152" s="3">
        <v>20</v>
      </c>
      <c r="F152" s="3" t="s">
        <v>12</v>
      </c>
      <c r="G152" s="3">
        <f>15-15*0.15</f>
        <v>12.75</v>
      </c>
      <c r="H152" s="3">
        <f>G152*E152*12</f>
        <v>3060</v>
      </c>
      <c r="K152" s="18"/>
      <c r="L152" s="18"/>
      <c r="M152" s="18"/>
      <c r="N152" s="18"/>
      <c r="O152" s="18"/>
      <c r="P152" s="18"/>
      <c r="Q152" s="18"/>
      <c r="R152" s="18"/>
    </row>
    <row r="153" ht="25" customHeight="1" spans="1:18">
      <c r="A153" s="3">
        <v>135</v>
      </c>
      <c r="B153" s="3"/>
      <c r="C153" s="37" t="s">
        <v>178</v>
      </c>
      <c r="D153" s="3" t="s">
        <v>65</v>
      </c>
      <c r="E153" s="3">
        <v>20</v>
      </c>
      <c r="F153" s="3" t="s">
        <v>12</v>
      </c>
      <c r="G153" s="3">
        <f>12-12*0.15</f>
        <v>10.2</v>
      </c>
      <c r="H153" s="3">
        <f>G153*E153*12</f>
        <v>2448</v>
      </c>
      <c r="K153" s="18"/>
      <c r="L153" s="18"/>
      <c r="M153" s="18"/>
      <c r="N153" s="18"/>
      <c r="O153" s="18"/>
      <c r="P153" s="18"/>
      <c r="Q153" s="18"/>
      <c r="R153" s="18"/>
    </row>
    <row r="154" ht="36" customHeight="1" spans="1:8">
      <c r="A154" s="3">
        <v>136</v>
      </c>
      <c r="B154" s="3"/>
      <c r="C154" s="37" t="s">
        <v>179</v>
      </c>
      <c r="D154" s="3" t="s">
        <v>133</v>
      </c>
      <c r="E154" s="3">
        <v>80</v>
      </c>
      <c r="F154" s="3" t="s">
        <v>12</v>
      </c>
      <c r="G154" s="3">
        <f>8-8*0.15</f>
        <v>6.8</v>
      </c>
      <c r="H154" s="3">
        <f>G154*E154*12</f>
        <v>6528</v>
      </c>
    </row>
    <row r="155" ht="36" customHeight="1" spans="1:10">
      <c r="A155" s="5" t="s">
        <v>180</v>
      </c>
      <c r="B155" s="6"/>
      <c r="C155" s="6"/>
      <c r="D155" s="14"/>
      <c r="E155" s="3">
        <f>SUM(E150:E154)</f>
        <v>150</v>
      </c>
      <c r="F155" s="3"/>
      <c r="G155" s="3"/>
      <c r="H155" s="3">
        <f>SUM(H150:H154)</f>
        <v>23511</v>
      </c>
      <c r="I155" s="16"/>
      <c r="J155" s="17"/>
    </row>
    <row r="156" ht="52" customHeight="1" spans="1:8">
      <c r="A156" s="38" t="s">
        <v>181</v>
      </c>
      <c r="B156" s="38"/>
      <c r="C156" s="38"/>
      <c r="D156" s="38"/>
      <c r="E156" s="38"/>
      <c r="F156" s="38"/>
      <c r="G156" s="38"/>
      <c r="H156" s="38"/>
    </row>
    <row r="157" ht="25" customHeight="1" spans="1:8">
      <c r="A157" s="39"/>
      <c r="B157" s="39"/>
      <c r="C157" s="39"/>
      <c r="D157" s="39"/>
      <c r="E157" s="39"/>
      <c r="F157" s="39"/>
      <c r="G157" s="39"/>
      <c r="H157" s="39"/>
    </row>
    <row r="158" ht="25" customHeight="1" spans="1:8">
      <c r="A158" s="39"/>
      <c r="B158" s="39"/>
      <c r="C158" s="39"/>
      <c r="D158" s="39"/>
      <c r="E158" s="39"/>
      <c r="F158" s="39"/>
      <c r="G158" s="39"/>
      <c r="H158" s="39"/>
    </row>
    <row r="159" ht="25" customHeight="1" spans="1:8">
      <c r="A159" s="39"/>
      <c r="B159" s="39"/>
      <c r="C159" s="39"/>
      <c r="D159" s="39"/>
      <c r="E159" s="39"/>
      <c r="F159" s="39"/>
      <c r="G159" s="39"/>
      <c r="H159" s="39"/>
    </row>
    <row r="160" ht="25" customHeight="1" spans="1:8">
      <c r="A160" s="39"/>
      <c r="B160" s="39"/>
      <c r="C160" s="39"/>
      <c r="D160" s="39"/>
      <c r="E160" s="39"/>
      <c r="F160" s="39"/>
      <c r="G160" s="39"/>
      <c r="H160" s="39"/>
    </row>
    <row r="161" ht="25" customHeight="1" spans="1:8">
      <c r="A161" s="39"/>
      <c r="B161" s="39"/>
      <c r="C161" s="39"/>
      <c r="D161" s="39"/>
      <c r="E161" s="39"/>
      <c r="F161" s="39"/>
      <c r="G161" s="39"/>
      <c r="H161" s="39"/>
    </row>
    <row r="162" ht="25" customHeight="1" spans="1:8">
      <c r="A162" s="39"/>
      <c r="B162" s="39"/>
      <c r="C162" s="39"/>
      <c r="D162" s="39"/>
      <c r="E162" s="39"/>
      <c r="F162" s="39"/>
      <c r="G162" s="39"/>
      <c r="H162" s="39"/>
    </row>
    <row r="163" spans="1:7">
      <c r="A163" s="39"/>
      <c r="B163" s="40"/>
      <c r="C163" s="40"/>
      <c r="D163" s="40"/>
      <c r="E163" s="40"/>
      <c r="F163" s="40"/>
      <c r="G163" s="40"/>
    </row>
    <row r="164" spans="1:7">
      <c r="A164" s="39"/>
      <c r="B164" s="40"/>
      <c r="C164" s="40"/>
      <c r="D164" s="40"/>
      <c r="E164" s="40"/>
      <c r="F164" s="40"/>
      <c r="G164" s="40"/>
    </row>
    <row r="165" spans="1:7">
      <c r="A165" s="39"/>
      <c r="B165" s="40"/>
      <c r="C165" s="40"/>
      <c r="D165" s="40"/>
      <c r="E165" s="40"/>
      <c r="F165" s="40"/>
      <c r="G165" s="40"/>
    </row>
    <row r="166" spans="1:7">
      <c r="A166" s="39"/>
      <c r="B166" s="40"/>
      <c r="C166" s="40"/>
      <c r="D166" s="40"/>
      <c r="E166" s="40"/>
      <c r="F166" s="40"/>
      <c r="G166" s="40"/>
    </row>
    <row r="167" spans="1:7">
      <c r="A167" s="39"/>
      <c r="B167" s="40"/>
      <c r="C167" s="40"/>
      <c r="D167" s="40"/>
      <c r="E167" s="40"/>
      <c r="F167" s="40"/>
      <c r="G167" s="40"/>
    </row>
    <row r="168" spans="1:7">
      <c r="A168" s="39"/>
      <c r="B168" s="40"/>
      <c r="C168" s="40"/>
      <c r="D168" s="40"/>
      <c r="E168" s="40"/>
      <c r="F168" s="40"/>
      <c r="G168" s="40"/>
    </row>
    <row r="169" spans="1:7">
      <c r="A169" s="39"/>
      <c r="B169" s="40"/>
      <c r="C169" s="40"/>
      <c r="D169" s="40"/>
      <c r="E169" s="40"/>
      <c r="F169" s="40"/>
      <c r="G169" s="40"/>
    </row>
    <row r="170" spans="1:7">
      <c r="A170" s="39"/>
      <c r="B170" s="40"/>
      <c r="C170" s="40"/>
      <c r="D170" s="40"/>
      <c r="E170" s="40"/>
      <c r="F170" s="40"/>
      <c r="G170" s="40"/>
    </row>
    <row r="171" spans="1:7">
      <c r="A171" s="39"/>
      <c r="B171" s="40"/>
      <c r="C171" s="40"/>
      <c r="D171" s="40"/>
      <c r="E171" s="40"/>
      <c r="F171" s="40"/>
      <c r="G171" s="40"/>
    </row>
    <row r="172" spans="1:7">
      <c r="A172" s="39"/>
      <c r="B172" s="40"/>
      <c r="C172" s="40"/>
      <c r="D172" s="40"/>
      <c r="E172" s="40"/>
      <c r="F172" s="40"/>
      <c r="G172" s="40"/>
    </row>
    <row r="173" spans="1:7">
      <c r="A173" s="39"/>
      <c r="B173" s="40"/>
      <c r="C173" s="40"/>
      <c r="D173" s="40"/>
      <c r="E173" s="40"/>
      <c r="F173" s="40"/>
      <c r="G173" s="40"/>
    </row>
    <row r="174" spans="1:7">
      <c r="A174" s="39"/>
      <c r="B174" s="40"/>
      <c r="C174" s="40"/>
      <c r="D174" s="40"/>
      <c r="E174" s="40"/>
      <c r="F174" s="40"/>
      <c r="G174" s="40"/>
    </row>
    <row r="175" spans="1:7">
      <c r="A175" s="39"/>
      <c r="B175" s="40"/>
      <c r="C175" s="40"/>
      <c r="D175" s="40"/>
      <c r="E175" s="40"/>
      <c r="F175" s="40"/>
      <c r="G175" s="40"/>
    </row>
    <row r="176" spans="1:7">
      <c r="A176" s="39"/>
      <c r="B176" s="40"/>
      <c r="C176" s="40"/>
      <c r="D176" s="40"/>
      <c r="E176" s="40"/>
      <c r="F176" s="40"/>
      <c r="G176" s="40"/>
    </row>
    <row r="177" spans="1:7">
      <c r="A177" s="39"/>
      <c r="B177" s="40"/>
      <c r="C177" s="40"/>
      <c r="D177" s="40"/>
      <c r="E177" s="40"/>
      <c r="F177" s="40"/>
      <c r="G177" s="40"/>
    </row>
    <row r="178" spans="1:7">
      <c r="A178" s="39"/>
      <c r="B178" s="40"/>
      <c r="C178" s="40"/>
      <c r="D178" s="40"/>
      <c r="E178" s="40"/>
      <c r="F178" s="40"/>
      <c r="G178" s="40"/>
    </row>
    <row r="179" spans="1:7">
      <c r="A179" s="39"/>
      <c r="B179" s="40"/>
      <c r="C179" s="40"/>
      <c r="D179" s="40"/>
      <c r="E179" s="40"/>
      <c r="F179" s="40"/>
      <c r="G179" s="40"/>
    </row>
    <row r="180" spans="1:7">
      <c r="A180" s="39"/>
      <c r="B180" s="40"/>
      <c r="C180" s="40"/>
      <c r="D180" s="40"/>
      <c r="E180" s="40"/>
      <c r="F180" s="40"/>
      <c r="G180" s="40"/>
    </row>
    <row r="181" spans="1:7">
      <c r="A181" s="39"/>
      <c r="B181" s="40"/>
      <c r="C181" s="40"/>
      <c r="D181" s="40"/>
      <c r="E181" s="40"/>
      <c r="F181" s="40"/>
      <c r="G181" s="40"/>
    </row>
    <row r="182" spans="1:7">
      <c r="A182" s="39"/>
      <c r="B182" s="40"/>
      <c r="C182" s="40"/>
      <c r="D182" s="40"/>
      <c r="E182" s="40"/>
      <c r="F182" s="40"/>
      <c r="G182" s="40"/>
    </row>
    <row r="183" spans="2:7">
      <c r="B183" s="16"/>
      <c r="C183" s="41"/>
      <c r="D183" s="16"/>
      <c r="E183" s="42"/>
      <c r="F183" s="42"/>
      <c r="G183" s="42"/>
    </row>
  </sheetData>
  <mergeCells count="21">
    <mergeCell ref="A1:H1"/>
    <mergeCell ref="A29:D29"/>
    <mergeCell ref="A30:H30"/>
    <mergeCell ref="A40:D40"/>
    <mergeCell ref="E40:F40"/>
    <mergeCell ref="A41:H41"/>
    <mergeCell ref="A73:D73"/>
    <mergeCell ref="E73:F73"/>
    <mergeCell ref="A74:H74"/>
    <mergeCell ref="A80:D80"/>
    <mergeCell ref="E80:F80"/>
    <mergeCell ref="A81:H81"/>
    <mergeCell ref="A104:D104"/>
    <mergeCell ref="E104:F104"/>
    <mergeCell ref="A105:H105"/>
    <mergeCell ref="A109:D109"/>
    <mergeCell ref="A110:H110"/>
    <mergeCell ref="A149:H149"/>
    <mergeCell ref="A155:D155"/>
    <mergeCell ref="A156:H156"/>
    <mergeCell ref="B106:B108"/>
  </mergeCells>
  <pageMargins left="0.7" right="0.7" top="0.75" bottom="0.75" header="0.3" footer="0.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宝贝天使</cp:lastModifiedBy>
  <cp:revision>0</cp:revision>
  <dcterms:created xsi:type="dcterms:W3CDTF">2025-03-28T01:45:00Z</dcterms:created>
  <dcterms:modified xsi:type="dcterms:W3CDTF">2025-04-28T06:15:43Z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DB73EAAC0FF246DE95203AD94E259A2D_13</vt:lpwstr>
  </property>
  <property fmtid="{D5CDD505-2E9C-101B-9397-08002B2CF9AE}" pid="3" name="KSOProductBuildVer">
    <vt:lpwstr>2052-12.1.0.20784</vt:lpwstr>
  </property>
</Properties>
</file>